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\Documents\!_WebGL_Resources\0 Aerodynamics\"/>
    </mc:Choice>
  </mc:AlternateContent>
  <bookViews>
    <workbookView xWindow="0" yWindow="0" windowWidth="21600" windowHeight="10030"/>
  </bookViews>
  <sheets>
    <sheet name="ISA_US1" sheetId="1" r:id="rId1"/>
    <sheet name="ISA_US2" sheetId="2" r:id="rId2"/>
    <sheet name="ISA_US3" sheetId="3" r:id="rId3"/>
    <sheet name="ISA_SI1" sheetId="4" r:id="rId4"/>
    <sheet name="ISA_SI2" sheetId="5" r:id="rId5"/>
    <sheet name="ISA_SI3" sheetId="6" r:id="rId6"/>
  </sheets>
  <definedNames>
    <definedName name="_icao" localSheetId="3">ISA_SI1!#REF!</definedName>
    <definedName name="_icao" localSheetId="4">ISA_SI2!#REF!</definedName>
    <definedName name="_icao" localSheetId="5">ISA_SI3!#REF!</definedName>
    <definedName name="_icao" localSheetId="0">ISA_US1!#REF!</definedName>
    <definedName name="_icao" localSheetId="1">ISA_US2!#REF!</definedName>
    <definedName name="_icao" localSheetId="2">ISA_US3!#REF!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A10" i="6"/>
  <c r="A11" i="6" s="1"/>
  <c r="H9" i="6"/>
  <c r="I9" i="6" s="1"/>
  <c r="G9" i="6"/>
  <c r="Q8" i="6"/>
  <c r="Q5" i="6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G97" i="5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G12" i="5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I11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I10" i="5"/>
  <c r="G10" i="5"/>
  <c r="G11" i="5" s="1"/>
  <c r="A10" i="5"/>
  <c r="I9" i="5"/>
  <c r="Q6" i="5"/>
  <c r="Q2" i="5"/>
  <c r="H10" i="4"/>
  <c r="I10" i="4" s="1"/>
  <c r="A10" i="4"/>
  <c r="G10" i="4" s="1"/>
  <c r="I9" i="4"/>
  <c r="G9" i="4"/>
  <c r="G174" i="3"/>
  <c r="L173" i="3"/>
  <c r="M173" i="3" s="1"/>
  <c r="G173" i="3"/>
  <c r="A173" i="3"/>
  <c r="H173" i="3" s="1"/>
  <c r="I173" i="3" s="1"/>
  <c r="A13" i="3"/>
  <c r="A12" i="3"/>
  <c r="A11" i="3"/>
  <c r="L10" i="3"/>
  <c r="M10" i="3" s="1"/>
  <c r="A10" i="3"/>
  <c r="H10" i="3" s="1"/>
  <c r="H9" i="3"/>
  <c r="G9" i="3"/>
  <c r="Q5" i="3"/>
  <c r="Q10" i="3" s="1"/>
  <c r="Q3" i="3"/>
  <c r="A156" i="2"/>
  <c r="I154" i="2"/>
  <c r="I150" i="2"/>
  <c r="I139" i="2"/>
  <c r="I122" i="2"/>
  <c r="I118" i="2"/>
  <c r="I107" i="2"/>
  <c r="I90" i="2"/>
  <c r="I86" i="2"/>
  <c r="I75" i="2"/>
  <c r="I58" i="2"/>
  <c r="I54" i="2"/>
  <c r="I43" i="2"/>
  <c r="I26" i="2"/>
  <c r="I22" i="2"/>
  <c r="I11" i="2"/>
  <c r="Q6" i="2"/>
  <c r="Q2" i="2"/>
  <c r="H190" i="1"/>
  <c r="G190" i="1"/>
  <c r="H189" i="1"/>
  <c r="G189" i="1"/>
  <c r="H188" i="1"/>
  <c r="G188" i="1"/>
  <c r="H187" i="1"/>
  <c r="G187" i="1"/>
  <c r="H186" i="1"/>
  <c r="G186" i="1"/>
  <c r="H185" i="1"/>
  <c r="I185" i="1" s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I177" i="1" s="1"/>
  <c r="G177" i="1"/>
  <c r="H176" i="1"/>
  <c r="G176" i="1"/>
  <c r="H175" i="1"/>
  <c r="G175" i="1"/>
  <c r="I174" i="1"/>
  <c r="D174" i="1" s="1"/>
  <c r="E174" i="1" s="1"/>
  <c r="H174" i="1"/>
  <c r="G174" i="1"/>
  <c r="H173" i="1"/>
  <c r="G173" i="1"/>
  <c r="H172" i="1"/>
  <c r="G172" i="1"/>
  <c r="H171" i="1"/>
  <c r="G171" i="1"/>
  <c r="H170" i="1"/>
  <c r="I170" i="1" s="1"/>
  <c r="D170" i="1" s="1"/>
  <c r="E170" i="1" s="1"/>
  <c r="G170" i="1"/>
  <c r="I169" i="1"/>
  <c r="L169" i="1" s="1"/>
  <c r="M169" i="1" s="1"/>
  <c r="H169" i="1"/>
  <c r="G169" i="1"/>
  <c r="H168" i="1"/>
  <c r="G168" i="1"/>
  <c r="H167" i="1"/>
  <c r="G167" i="1"/>
  <c r="H166" i="1"/>
  <c r="G166" i="1"/>
  <c r="I165" i="1"/>
  <c r="H165" i="1"/>
  <c r="G165" i="1"/>
  <c r="H164" i="1"/>
  <c r="G164" i="1"/>
  <c r="H163" i="1"/>
  <c r="G163" i="1"/>
  <c r="H162" i="1"/>
  <c r="I162" i="1" s="1"/>
  <c r="G162" i="1"/>
  <c r="H161" i="1"/>
  <c r="I161" i="1" s="1"/>
  <c r="L161" i="1" s="1"/>
  <c r="M161" i="1" s="1"/>
  <c r="G161" i="1"/>
  <c r="H160" i="1"/>
  <c r="I160" i="1" s="1"/>
  <c r="D160" i="1" s="1"/>
  <c r="E160" i="1" s="1"/>
  <c r="G160" i="1"/>
  <c r="I159" i="1"/>
  <c r="L159" i="1" s="1"/>
  <c r="M159" i="1" s="1"/>
  <c r="H159" i="1"/>
  <c r="G159" i="1"/>
  <c r="D159" i="1"/>
  <c r="E159" i="1" s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I150" i="1"/>
  <c r="L150" i="1" s="1"/>
  <c r="M150" i="1" s="1"/>
  <c r="H150" i="1"/>
  <c r="G150" i="1"/>
  <c r="H149" i="1"/>
  <c r="G149" i="1"/>
  <c r="H148" i="1"/>
  <c r="G148" i="1"/>
  <c r="H147" i="1"/>
  <c r="G147" i="1"/>
  <c r="H146" i="1"/>
  <c r="I146" i="1" s="1"/>
  <c r="G146" i="1"/>
  <c r="H145" i="1"/>
  <c r="G145" i="1"/>
  <c r="H144" i="1"/>
  <c r="G144" i="1"/>
  <c r="H143" i="1"/>
  <c r="G143" i="1"/>
  <c r="H142" i="1"/>
  <c r="I142" i="1" s="1"/>
  <c r="G142" i="1"/>
  <c r="H141" i="1"/>
  <c r="G141" i="1"/>
  <c r="H140" i="1"/>
  <c r="G140" i="1"/>
  <c r="I139" i="1"/>
  <c r="L139" i="1" s="1"/>
  <c r="M139" i="1" s="1"/>
  <c r="H139" i="1"/>
  <c r="G139" i="1"/>
  <c r="H138" i="1"/>
  <c r="I138" i="1" s="1"/>
  <c r="G138" i="1"/>
  <c r="I137" i="1"/>
  <c r="L137" i="1" s="1"/>
  <c r="M137" i="1" s="1"/>
  <c r="H137" i="1"/>
  <c r="G137" i="1"/>
  <c r="H136" i="1"/>
  <c r="G136" i="1"/>
  <c r="H135" i="1"/>
  <c r="G135" i="1"/>
  <c r="H134" i="1"/>
  <c r="G134" i="1"/>
  <c r="H133" i="1"/>
  <c r="I133" i="1" s="1"/>
  <c r="G133" i="1"/>
  <c r="H132" i="1"/>
  <c r="G132" i="1"/>
  <c r="H131" i="1"/>
  <c r="G131" i="1"/>
  <c r="I130" i="1"/>
  <c r="D130" i="1" s="1"/>
  <c r="E130" i="1" s="1"/>
  <c r="H130" i="1"/>
  <c r="G130" i="1"/>
  <c r="H129" i="1"/>
  <c r="I129" i="1" s="1"/>
  <c r="G129" i="1"/>
  <c r="H128" i="1"/>
  <c r="I128" i="1" s="1"/>
  <c r="D128" i="1" s="1"/>
  <c r="E128" i="1" s="1"/>
  <c r="G128" i="1"/>
  <c r="H127" i="1"/>
  <c r="G127" i="1"/>
  <c r="H126" i="1"/>
  <c r="I126" i="1" s="1"/>
  <c r="G126" i="1"/>
  <c r="H125" i="1"/>
  <c r="G125" i="1"/>
  <c r="H124" i="1"/>
  <c r="G124" i="1"/>
  <c r="I123" i="1"/>
  <c r="L123" i="1" s="1"/>
  <c r="M123" i="1" s="1"/>
  <c r="H123" i="1"/>
  <c r="G123" i="1"/>
  <c r="D123" i="1"/>
  <c r="E123" i="1" s="1"/>
  <c r="H122" i="1"/>
  <c r="I122" i="1" s="1"/>
  <c r="G122" i="1"/>
  <c r="I121" i="1"/>
  <c r="L121" i="1" s="1"/>
  <c r="M121" i="1" s="1"/>
  <c r="H121" i="1"/>
  <c r="G121" i="1"/>
  <c r="H120" i="1"/>
  <c r="G120" i="1"/>
  <c r="H119" i="1"/>
  <c r="G119" i="1"/>
  <c r="H118" i="1"/>
  <c r="G118" i="1"/>
  <c r="H117" i="1"/>
  <c r="I117" i="1" s="1"/>
  <c r="G117" i="1"/>
  <c r="H116" i="1"/>
  <c r="G116" i="1"/>
  <c r="H115" i="1"/>
  <c r="G115" i="1"/>
  <c r="I114" i="1"/>
  <c r="L114" i="1" s="1"/>
  <c r="M114" i="1" s="1"/>
  <c r="H114" i="1"/>
  <c r="G114" i="1"/>
  <c r="H113" i="1"/>
  <c r="I113" i="1" s="1"/>
  <c r="G113" i="1"/>
  <c r="H112" i="1"/>
  <c r="G112" i="1"/>
  <c r="I111" i="1"/>
  <c r="L111" i="1" s="1"/>
  <c r="M111" i="1" s="1"/>
  <c r="H111" i="1"/>
  <c r="G111" i="1"/>
  <c r="H110" i="1"/>
  <c r="I110" i="1" s="1"/>
  <c r="G110" i="1"/>
  <c r="H109" i="1"/>
  <c r="I109" i="1" s="1"/>
  <c r="G109" i="1"/>
  <c r="H108" i="1"/>
  <c r="G108" i="1"/>
  <c r="I107" i="1"/>
  <c r="L107" i="1" s="1"/>
  <c r="M107" i="1" s="1"/>
  <c r="H107" i="1"/>
  <c r="G107" i="1"/>
  <c r="H106" i="1"/>
  <c r="I106" i="1" s="1"/>
  <c r="G106" i="1"/>
  <c r="H105" i="1"/>
  <c r="I105" i="1" s="1"/>
  <c r="G105" i="1"/>
  <c r="H104" i="1"/>
  <c r="G104" i="1"/>
  <c r="I103" i="1"/>
  <c r="L103" i="1" s="1"/>
  <c r="M103" i="1" s="1"/>
  <c r="H103" i="1"/>
  <c r="G103" i="1"/>
  <c r="H102" i="1"/>
  <c r="I102" i="1" s="1"/>
  <c r="G102" i="1"/>
  <c r="H101" i="1"/>
  <c r="I101" i="1" s="1"/>
  <c r="G101" i="1"/>
  <c r="H100" i="1"/>
  <c r="G100" i="1"/>
  <c r="I99" i="1"/>
  <c r="L99" i="1" s="1"/>
  <c r="M99" i="1" s="1"/>
  <c r="H99" i="1"/>
  <c r="G99" i="1"/>
  <c r="H98" i="1"/>
  <c r="I98" i="1" s="1"/>
  <c r="G98" i="1"/>
  <c r="H97" i="1"/>
  <c r="I97" i="1" s="1"/>
  <c r="G97" i="1"/>
  <c r="H96" i="1"/>
  <c r="G96" i="1"/>
  <c r="I95" i="1"/>
  <c r="L95" i="1" s="1"/>
  <c r="M95" i="1" s="1"/>
  <c r="H95" i="1"/>
  <c r="G95" i="1"/>
  <c r="H94" i="1"/>
  <c r="I94" i="1" s="1"/>
  <c r="G94" i="1"/>
  <c r="H93" i="1"/>
  <c r="I93" i="1" s="1"/>
  <c r="G93" i="1"/>
  <c r="H92" i="1"/>
  <c r="G92" i="1"/>
  <c r="I91" i="1"/>
  <c r="L91" i="1" s="1"/>
  <c r="M91" i="1" s="1"/>
  <c r="H91" i="1"/>
  <c r="G91" i="1"/>
  <c r="H90" i="1"/>
  <c r="I90" i="1" s="1"/>
  <c r="G90" i="1"/>
  <c r="H89" i="1"/>
  <c r="I89" i="1" s="1"/>
  <c r="G89" i="1"/>
  <c r="H88" i="1"/>
  <c r="G88" i="1"/>
  <c r="I87" i="1"/>
  <c r="D87" i="1" s="1"/>
  <c r="E87" i="1" s="1"/>
  <c r="H87" i="1"/>
  <c r="G87" i="1"/>
  <c r="H86" i="1"/>
  <c r="I86" i="1" s="1"/>
  <c r="G86" i="1"/>
  <c r="H85" i="1"/>
  <c r="I85" i="1" s="1"/>
  <c r="G85" i="1"/>
  <c r="H84" i="1"/>
  <c r="G84" i="1"/>
  <c r="I83" i="1"/>
  <c r="L83" i="1" s="1"/>
  <c r="M83" i="1" s="1"/>
  <c r="H83" i="1"/>
  <c r="G83" i="1"/>
  <c r="H82" i="1"/>
  <c r="I82" i="1" s="1"/>
  <c r="G82" i="1"/>
  <c r="H81" i="1"/>
  <c r="I81" i="1" s="1"/>
  <c r="G81" i="1"/>
  <c r="H80" i="1"/>
  <c r="G80" i="1"/>
  <c r="I79" i="1"/>
  <c r="D79" i="1" s="1"/>
  <c r="E79" i="1" s="1"/>
  <c r="H79" i="1"/>
  <c r="G79" i="1"/>
  <c r="H78" i="1"/>
  <c r="I78" i="1" s="1"/>
  <c r="G78" i="1"/>
  <c r="H77" i="1"/>
  <c r="I77" i="1" s="1"/>
  <c r="G77" i="1"/>
  <c r="H76" i="1"/>
  <c r="G76" i="1"/>
  <c r="I75" i="1"/>
  <c r="L75" i="1" s="1"/>
  <c r="M75" i="1" s="1"/>
  <c r="H75" i="1"/>
  <c r="G75" i="1"/>
  <c r="H74" i="1"/>
  <c r="I74" i="1" s="1"/>
  <c r="G74" i="1"/>
  <c r="H73" i="1"/>
  <c r="I73" i="1" s="1"/>
  <c r="G73" i="1"/>
  <c r="H72" i="1"/>
  <c r="G72" i="1"/>
  <c r="I71" i="1"/>
  <c r="D71" i="1" s="1"/>
  <c r="E71" i="1" s="1"/>
  <c r="H71" i="1"/>
  <c r="G71" i="1"/>
  <c r="H70" i="1"/>
  <c r="I70" i="1" s="1"/>
  <c r="G70" i="1"/>
  <c r="H69" i="1"/>
  <c r="I69" i="1" s="1"/>
  <c r="G69" i="1"/>
  <c r="H68" i="1"/>
  <c r="G68" i="1"/>
  <c r="I67" i="1"/>
  <c r="L67" i="1" s="1"/>
  <c r="M67" i="1" s="1"/>
  <c r="H67" i="1"/>
  <c r="G67" i="1"/>
  <c r="H66" i="1"/>
  <c r="I66" i="1" s="1"/>
  <c r="G66" i="1"/>
  <c r="H65" i="1"/>
  <c r="I65" i="1" s="1"/>
  <c r="G65" i="1"/>
  <c r="H64" i="1"/>
  <c r="G64" i="1"/>
  <c r="I63" i="1"/>
  <c r="D63" i="1" s="1"/>
  <c r="E63" i="1" s="1"/>
  <c r="H63" i="1"/>
  <c r="G63" i="1"/>
  <c r="H62" i="1"/>
  <c r="I62" i="1" s="1"/>
  <c r="G62" i="1"/>
  <c r="H61" i="1"/>
  <c r="I61" i="1" s="1"/>
  <c r="G61" i="1"/>
  <c r="H60" i="1"/>
  <c r="G60" i="1"/>
  <c r="I59" i="1"/>
  <c r="D59" i="1" s="1"/>
  <c r="E59" i="1" s="1"/>
  <c r="H59" i="1"/>
  <c r="G59" i="1"/>
  <c r="H58" i="1"/>
  <c r="I58" i="1" s="1"/>
  <c r="G58" i="1"/>
  <c r="H57" i="1"/>
  <c r="I57" i="1" s="1"/>
  <c r="G57" i="1"/>
  <c r="H56" i="1"/>
  <c r="I56" i="1" s="1"/>
  <c r="G56" i="1"/>
  <c r="I55" i="1"/>
  <c r="L55" i="1" s="1"/>
  <c r="M55" i="1" s="1"/>
  <c r="H55" i="1"/>
  <c r="G55" i="1"/>
  <c r="H54" i="1"/>
  <c r="I54" i="1" s="1"/>
  <c r="G54" i="1"/>
  <c r="H53" i="1"/>
  <c r="I53" i="1" s="1"/>
  <c r="G53" i="1"/>
  <c r="H52" i="1"/>
  <c r="G52" i="1"/>
  <c r="I51" i="1"/>
  <c r="L51" i="1" s="1"/>
  <c r="M51" i="1" s="1"/>
  <c r="H51" i="1"/>
  <c r="G51" i="1"/>
  <c r="H50" i="1"/>
  <c r="I50" i="1" s="1"/>
  <c r="G50" i="1"/>
  <c r="H49" i="1"/>
  <c r="I49" i="1" s="1"/>
  <c r="G49" i="1"/>
  <c r="H48" i="1"/>
  <c r="I48" i="1" s="1"/>
  <c r="G48" i="1"/>
  <c r="I47" i="1"/>
  <c r="L47" i="1" s="1"/>
  <c r="M47" i="1" s="1"/>
  <c r="H47" i="1"/>
  <c r="G47" i="1"/>
  <c r="H46" i="1"/>
  <c r="I46" i="1" s="1"/>
  <c r="G46" i="1"/>
  <c r="H45" i="1"/>
  <c r="I45" i="1" s="1"/>
  <c r="G45" i="1"/>
  <c r="H44" i="1"/>
  <c r="I44" i="1" s="1"/>
  <c r="G44" i="1"/>
  <c r="I43" i="1"/>
  <c r="L43" i="1" s="1"/>
  <c r="M43" i="1" s="1"/>
  <c r="H43" i="1"/>
  <c r="G43" i="1"/>
  <c r="H42" i="1"/>
  <c r="I42" i="1" s="1"/>
  <c r="G42" i="1"/>
  <c r="H41" i="1"/>
  <c r="I41" i="1" s="1"/>
  <c r="G41" i="1"/>
  <c r="H40" i="1"/>
  <c r="I40" i="1" s="1"/>
  <c r="G40" i="1"/>
  <c r="I39" i="1"/>
  <c r="L39" i="1" s="1"/>
  <c r="M39" i="1" s="1"/>
  <c r="H39" i="1"/>
  <c r="G39" i="1"/>
  <c r="H38" i="1"/>
  <c r="I38" i="1" s="1"/>
  <c r="G38" i="1"/>
  <c r="H37" i="1"/>
  <c r="I37" i="1" s="1"/>
  <c r="G37" i="1"/>
  <c r="H36" i="1"/>
  <c r="I36" i="1" s="1"/>
  <c r="G36" i="1"/>
  <c r="I35" i="1"/>
  <c r="L35" i="1" s="1"/>
  <c r="M35" i="1" s="1"/>
  <c r="H35" i="1"/>
  <c r="G35" i="1"/>
  <c r="D35" i="1"/>
  <c r="E35" i="1" s="1"/>
  <c r="H34" i="1"/>
  <c r="I34" i="1" s="1"/>
  <c r="G34" i="1"/>
  <c r="H33" i="1"/>
  <c r="I33" i="1" s="1"/>
  <c r="G33" i="1"/>
  <c r="H32" i="1"/>
  <c r="I32" i="1" s="1"/>
  <c r="G32" i="1"/>
  <c r="I31" i="1"/>
  <c r="L31" i="1" s="1"/>
  <c r="M31" i="1" s="1"/>
  <c r="H31" i="1"/>
  <c r="G31" i="1"/>
  <c r="H30" i="1"/>
  <c r="I30" i="1" s="1"/>
  <c r="G30" i="1"/>
  <c r="H29" i="1"/>
  <c r="I29" i="1" s="1"/>
  <c r="G29" i="1"/>
  <c r="H28" i="1"/>
  <c r="I28" i="1" s="1"/>
  <c r="G28" i="1"/>
  <c r="I27" i="1"/>
  <c r="L27" i="1" s="1"/>
  <c r="M27" i="1" s="1"/>
  <c r="H27" i="1"/>
  <c r="G27" i="1"/>
  <c r="H26" i="1"/>
  <c r="I26" i="1" s="1"/>
  <c r="G26" i="1"/>
  <c r="H25" i="1"/>
  <c r="I25" i="1" s="1"/>
  <c r="G25" i="1"/>
  <c r="H24" i="1"/>
  <c r="I24" i="1" s="1"/>
  <c r="G24" i="1"/>
  <c r="I23" i="1"/>
  <c r="L23" i="1" s="1"/>
  <c r="M23" i="1" s="1"/>
  <c r="H23" i="1"/>
  <c r="G23" i="1"/>
  <c r="H22" i="1"/>
  <c r="I22" i="1" s="1"/>
  <c r="G22" i="1"/>
  <c r="H21" i="1"/>
  <c r="I21" i="1" s="1"/>
  <c r="G21" i="1"/>
  <c r="H20" i="1"/>
  <c r="I20" i="1" s="1"/>
  <c r="G20" i="1"/>
  <c r="I19" i="1"/>
  <c r="L19" i="1" s="1"/>
  <c r="M19" i="1" s="1"/>
  <c r="H19" i="1"/>
  <c r="G19" i="1"/>
  <c r="H18" i="1"/>
  <c r="I18" i="1" s="1"/>
  <c r="G18" i="1"/>
  <c r="H17" i="1"/>
  <c r="I17" i="1" s="1"/>
  <c r="G17" i="1"/>
  <c r="H16" i="1"/>
  <c r="I16" i="1" s="1"/>
  <c r="G16" i="1"/>
  <c r="I15" i="1"/>
  <c r="L15" i="1" s="1"/>
  <c r="M15" i="1" s="1"/>
  <c r="H15" i="1"/>
  <c r="G15" i="1"/>
  <c r="H14" i="1"/>
  <c r="I14" i="1" s="1"/>
  <c r="G14" i="1"/>
  <c r="H13" i="1"/>
  <c r="I13" i="1" s="1"/>
  <c r="G13" i="1"/>
  <c r="H12" i="1"/>
  <c r="I12" i="1" s="1"/>
  <c r="G12" i="1"/>
  <c r="I11" i="1"/>
  <c r="D11" i="1" s="1"/>
  <c r="E11" i="1" s="1"/>
  <c r="H11" i="1"/>
  <c r="G11" i="1"/>
  <c r="H10" i="1"/>
  <c r="I10" i="1" s="1"/>
  <c r="G10" i="1"/>
  <c r="H9" i="1"/>
  <c r="I155" i="2" s="1"/>
  <c r="G9" i="1"/>
  <c r="D32" i="1" l="1"/>
  <c r="E32" i="1" s="1"/>
  <c r="L32" i="1"/>
  <c r="M32" i="1" s="1"/>
  <c r="D34" i="1"/>
  <c r="E34" i="1" s="1"/>
  <c r="L34" i="1"/>
  <c r="M34" i="1" s="1"/>
  <c r="D44" i="1"/>
  <c r="E44" i="1" s="1"/>
  <c r="L44" i="1"/>
  <c r="M44" i="1" s="1"/>
  <c r="L117" i="1"/>
  <c r="M117" i="1" s="1"/>
  <c r="D117" i="1"/>
  <c r="E117" i="1" s="1"/>
  <c r="D142" i="1"/>
  <c r="E142" i="1" s="1"/>
  <c r="L142" i="1"/>
  <c r="M142" i="1" s="1"/>
  <c r="L185" i="1"/>
  <c r="M185" i="1" s="1"/>
  <c r="D185" i="1"/>
  <c r="E185" i="1" s="1"/>
  <c r="L13" i="1"/>
  <c r="M13" i="1" s="1"/>
  <c r="D13" i="1"/>
  <c r="E13" i="1" s="1"/>
  <c r="D22" i="1"/>
  <c r="E22" i="1" s="1"/>
  <c r="L22" i="1"/>
  <c r="M22" i="1" s="1"/>
  <c r="D48" i="1"/>
  <c r="E48" i="1" s="1"/>
  <c r="L48" i="1"/>
  <c r="M48" i="1" s="1"/>
  <c r="L50" i="1"/>
  <c r="M50" i="1" s="1"/>
  <c r="D50" i="1"/>
  <c r="E50" i="1" s="1"/>
  <c r="L57" i="1"/>
  <c r="M57" i="1" s="1"/>
  <c r="D57" i="1"/>
  <c r="E57" i="1" s="1"/>
  <c r="L66" i="1"/>
  <c r="M66" i="1" s="1"/>
  <c r="D66" i="1"/>
  <c r="E66" i="1" s="1"/>
  <c r="L73" i="1"/>
  <c r="M73" i="1" s="1"/>
  <c r="D73" i="1"/>
  <c r="E73" i="1" s="1"/>
  <c r="L126" i="1"/>
  <c r="M126" i="1" s="1"/>
  <c r="D126" i="1"/>
  <c r="E126" i="1" s="1"/>
  <c r="D26" i="1"/>
  <c r="E26" i="1" s="1"/>
  <c r="L26" i="1"/>
  <c r="M26" i="1" s="1"/>
  <c r="L45" i="1"/>
  <c r="M45" i="1" s="1"/>
  <c r="D45" i="1"/>
  <c r="E45" i="1" s="1"/>
  <c r="D54" i="1"/>
  <c r="E54" i="1" s="1"/>
  <c r="L54" i="1"/>
  <c r="M54" i="1" s="1"/>
  <c r="L61" i="1"/>
  <c r="M61" i="1" s="1"/>
  <c r="D61" i="1"/>
  <c r="E61" i="1" s="1"/>
  <c r="D70" i="1"/>
  <c r="E70" i="1" s="1"/>
  <c r="L70" i="1"/>
  <c r="M70" i="1" s="1"/>
  <c r="L77" i="1"/>
  <c r="M77" i="1" s="1"/>
  <c r="D77" i="1"/>
  <c r="E77" i="1" s="1"/>
  <c r="L86" i="1"/>
  <c r="M86" i="1" s="1"/>
  <c r="D86" i="1"/>
  <c r="E86" i="1" s="1"/>
  <c r="L93" i="1"/>
  <c r="M93" i="1" s="1"/>
  <c r="D93" i="1"/>
  <c r="E93" i="1" s="1"/>
  <c r="D102" i="1"/>
  <c r="E102" i="1" s="1"/>
  <c r="L102" i="1"/>
  <c r="M102" i="1" s="1"/>
  <c r="L109" i="1"/>
  <c r="M109" i="1" s="1"/>
  <c r="D109" i="1"/>
  <c r="E109" i="1" s="1"/>
  <c r="D16" i="1"/>
  <c r="E16" i="1" s="1"/>
  <c r="L16" i="1"/>
  <c r="M16" i="1" s="1"/>
  <c r="D18" i="1"/>
  <c r="E18" i="1" s="1"/>
  <c r="L18" i="1"/>
  <c r="M18" i="1" s="1"/>
  <c r="L25" i="1"/>
  <c r="M25" i="1" s="1"/>
  <c r="D25" i="1"/>
  <c r="E25" i="1" s="1"/>
  <c r="L37" i="1"/>
  <c r="M37" i="1" s="1"/>
  <c r="D37" i="1"/>
  <c r="E37" i="1" s="1"/>
  <c r="D46" i="1"/>
  <c r="E46" i="1" s="1"/>
  <c r="L46" i="1"/>
  <c r="M46" i="1" s="1"/>
  <c r="L53" i="1"/>
  <c r="M53" i="1" s="1"/>
  <c r="D53" i="1"/>
  <c r="E53" i="1" s="1"/>
  <c r="L62" i="1"/>
  <c r="M62" i="1" s="1"/>
  <c r="D62" i="1"/>
  <c r="E62" i="1" s="1"/>
  <c r="L69" i="1"/>
  <c r="M69" i="1" s="1"/>
  <c r="D69" i="1"/>
  <c r="E69" i="1" s="1"/>
  <c r="L78" i="1"/>
  <c r="M78" i="1" s="1"/>
  <c r="D78" i="1"/>
  <c r="E78" i="1" s="1"/>
  <c r="L85" i="1"/>
  <c r="M85" i="1" s="1"/>
  <c r="D85" i="1"/>
  <c r="E85" i="1" s="1"/>
  <c r="L94" i="1"/>
  <c r="M94" i="1" s="1"/>
  <c r="D94" i="1"/>
  <c r="E94" i="1" s="1"/>
  <c r="L101" i="1"/>
  <c r="M101" i="1" s="1"/>
  <c r="D101" i="1"/>
  <c r="E101" i="1" s="1"/>
  <c r="D110" i="1"/>
  <c r="E110" i="1" s="1"/>
  <c r="L110" i="1"/>
  <c r="M110" i="1" s="1"/>
  <c r="L133" i="1"/>
  <c r="M133" i="1" s="1"/>
  <c r="D133" i="1"/>
  <c r="E133" i="1" s="1"/>
  <c r="D146" i="1"/>
  <c r="E146" i="1" s="1"/>
  <c r="L146" i="1"/>
  <c r="M146" i="1" s="1"/>
  <c r="L177" i="1"/>
  <c r="M177" i="1" s="1"/>
  <c r="D177" i="1"/>
  <c r="E177" i="1" s="1"/>
  <c r="D95" i="2"/>
  <c r="D31" i="2"/>
  <c r="D114" i="2"/>
  <c r="D50" i="2"/>
  <c r="Q7" i="2"/>
  <c r="D155" i="2" s="1"/>
  <c r="D156" i="2"/>
  <c r="D97" i="2"/>
  <c r="D33" i="2"/>
  <c r="D109" i="2"/>
  <c r="D24" i="2"/>
  <c r="D69" i="2"/>
  <c r="D96" i="2"/>
  <c r="D140" i="2"/>
  <c r="D12" i="2"/>
  <c r="D20" i="2"/>
  <c r="D20" i="1"/>
  <c r="E20" i="1" s="1"/>
  <c r="L20" i="1"/>
  <c r="M20" i="1" s="1"/>
  <c r="L29" i="1"/>
  <c r="M29" i="1" s="1"/>
  <c r="D29" i="1"/>
  <c r="E29" i="1" s="1"/>
  <c r="L41" i="1"/>
  <c r="M41" i="1" s="1"/>
  <c r="D41" i="1"/>
  <c r="E41" i="1" s="1"/>
  <c r="L82" i="1"/>
  <c r="M82" i="1" s="1"/>
  <c r="D82" i="1"/>
  <c r="E82" i="1" s="1"/>
  <c r="L89" i="1"/>
  <c r="M89" i="1" s="1"/>
  <c r="D89" i="1"/>
  <c r="E89" i="1" s="1"/>
  <c r="D98" i="1"/>
  <c r="E98" i="1" s="1"/>
  <c r="L98" i="1"/>
  <c r="M98" i="1" s="1"/>
  <c r="L105" i="1"/>
  <c r="M105" i="1" s="1"/>
  <c r="D105" i="1"/>
  <c r="E105" i="1" s="1"/>
  <c r="L10" i="1"/>
  <c r="M10" i="1" s="1"/>
  <c r="D10" i="1"/>
  <c r="E10" i="1" s="1"/>
  <c r="L17" i="1"/>
  <c r="M17" i="1" s="1"/>
  <c r="D17" i="1"/>
  <c r="E17" i="1" s="1"/>
  <c r="D24" i="1"/>
  <c r="E24" i="1" s="1"/>
  <c r="L24" i="1"/>
  <c r="M24" i="1" s="1"/>
  <c r="L33" i="1"/>
  <c r="M33" i="1" s="1"/>
  <c r="D33" i="1"/>
  <c r="E33" i="1" s="1"/>
  <c r="D36" i="1"/>
  <c r="E36" i="1" s="1"/>
  <c r="L36" i="1"/>
  <c r="M36" i="1" s="1"/>
  <c r="L38" i="1"/>
  <c r="M38" i="1" s="1"/>
  <c r="D38" i="1"/>
  <c r="E38" i="1" s="1"/>
  <c r="D12" i="1"/>
  <c r="E12" i="1" s="1"/>
  <c r="L12" i="1"/>
  <c r="M12" i="1" s="1"/>
  <c r="L14" i="1"/>
  <c r="M14" i="1" s="1"/>
  <c r="D14" i="1"/>
  <c r="E14" i="1" s="1"/>
  <c r="L21" i="1"/>
  <c r="M21" i="1" s="1"/>
  <c r="D21" i="1"/>
  <c r="E21" i="1" s="1"/>
  <c r="D28" i="1"/>
  <c r="E28" i="1" s="1"/>
  <c r="L28" i="1"/>
  <c r="M28" i="1" s="1"/>
  <c r="L30" i="1"/>
  <c r="M30" i="1" s="1"/>
  <c r="D30" i="1"/>
  <c r="E30" i="1" s="1"/>
  <c r="D40" i="1"/>
  <c r="E40" i="1" s="1"/>
  <c r="L40" i="1"/>
  <c r="M40" i="1" s="1"/>
  <c r="D42" i="1"/>
  <c r="E42" i="1" s="1"/>
  <c r="L42" i="1"/>
  <c r="M42" i="1" s="1"/>
  <c r="L49" i="1"/>
  <c r="M49" i="1" s="1"/>
  <c r="D49" i="1"/>
  <c r="E49" i="1" s="1"/>
  <c r="D56" i="1"/>
  <c r="E56" i="1" s="1"/>
  <c r="L56" i="1"/>
  <c r="M56" i="1" s="1"/>
  <c r="D58" i="1"/>
  <c r="E58" i="1" s="1"/>
  <c r="L58" i="1"/>
  <c r="M58" i="1" s="1"/>
  <c r="L65" i="1"/>
  <c r="M65" i="1" s="1"/>
  <c r="D65" i="1"/>
  <c r="E65" i="1" s="1"/>
  <c r="L74" i="1"/>
  <c r="M74" i="1" s="1"/>
  <c r="D74" i="1"/>
  <c r="E74" i="1" s="1"/>
  <c r="L81" i="1"/>
  <c r="M81" i="1" s="1"/>
  <c r="D81" i="1"/>
  <c r="E81" i="1" s="1"/>
  <c r="L90" i="1"/>
  <c r="M90" i="1" s="1"/>
  <c r="D90" i="1"/>
  <c r="E90" i="1" s="1"/>
  <c r="L97" i="1"/>
  <c r="M97" i="1" s="1"/>
  <c r="D97" i="1"/>
  <c r="E97" i="1" s="1"/>
  <c r="D106" i="1"/>
  <c r="E106" i="1" s="1"/>
  <c r="L106" i="1"/>
  <c r="M106" i="1" s="1"/>
  <c r="L113" i="1"/>
  <c r="M113" i="1" s="1"/>
  <c r="D113" i="1"/>
  <c r="E113" i="1" s="1"/>
  <c r="L122" i="1"/>
  <c r="M122" i="1" s="1"/>
  <c r="D122" i="1"/>
  <c r="E122" i="1" s="1"/>
  <c r="L129" i="1"/>
  <c r="M129" i="1" s="1"/>
  <c r="D129" i="1"/>
  <c r="E129" i="1" s="1"/>
  <c r="L138" i="1"/>
  <c r="M138" i="1" s="1"/>
  <c r="D138" i="1"/>
  <c r="E138" i="1" s="1"/>
  <c r="L162" i="1"/>
  <c r="M162" i="1" s="1"/>
  <c r="D162" i="1"/>
  <c r="E162" i="1" s="1"/>
  <c r="D15" i="1"/>
  <c r="E15" i="1" s="1"/>
  <c r="D19" i="1"/>
  <c r="E19" i="1" s="1"/>
  <c r="D31" i="1"/>
  <c r="E31" i="1" s="1"/>
  <c r="D43" i="1"/>
  <c r="E43" i="1" s="1"/>
  <c r="D47" i="1"/>
  <c r="E47" i="1" s="1"/>
  <c r="D51" i="1"/>
  <c r="E51" i="1" s="1"/>
  <c r="D55" i="1"/>
  <c r="E55" i="1" s="1"/>
  <c r="D75" i="1"/>
  <c r="E75" i="1" s="1"/>
  <c r="D83" i="1"/>
  <c r="E83" i="1" s="1"/>
  <c r="D91" i="1"/>
  <c r="E91" i="1" s="1"/>
  <c r="D99" i="1"/>
  <c r="E99" i="1" s="1"/>
  <c r="D103" i="1"/>
  <c r="E103" i="1" s="1"/>
  <c r="D107" i="1"/>
  <c r="E107" i="1" s="1"/>
  <c r="D139" i="1"/>
  <c r="E139" i="1" s="1"/>
  <c r="D150" i="1"/>
  <c r="E150" i="1" s="1"/>
  <c r="L11" i="1"/>
  <c r="M11" i="1" s="1"/>
  <c r="L59" i="1"/>
  <c r="M59" i="1" s="1"/>
  <c r="L63" i="1"/>
  <c r="M63" i="1" s="1"/>
  <c r="L71" i="1"/>
  <c r="M71" i="1" s="1"/>
  <c r="L79" i="1"/>
  <c r="M79" i="1" s="1"/>
  <c r="L87" i="1"/>
  <c r="M87" i="1" s="1"/>
  <c r="I119" i="1"/>
  <c r="D121" i="1"/>
  <c r="E121" i="1" s="1"/>
  <c r="I124" i="1"/>
  <c r="L130" i="1"/>
  <c r="M130" i="1" s="1"/>
  <c r="I156" i="1"/>
  <c r="L170" i="1"/>
  <c r="M170" i="1" s="1"/>
  <c r="L174" i="1"/>
  <c r="M174" i="1" s="1"/>
  <c r="I46" i="2"/>
  <c r="I50" i="2"/>
  <c r="I67" i="2"/>
  <c r="I99" i="2"/>
  <c r="I114" i="2"/>
  <c r="I131" i="2"/>
  <c r="I9" i="1"/>
  <c r="I115" i="1"/>
  <c r="I120" i="1"/>
  <c r="I131" i="1"/>
  <c r="I136" i="1"/>
  <c r="I148" i="1"/>
  <c r="I157" i="1"/>
  <c r="D161" i="1"/>
  <c r="E161" i="1" s="1"/>
  <c r="I167" i="1"/>
  <c r="I171" i="1"/>
  <c r="I172" i="1"/>
  <c r="I176" i="1"/>
  <c r="I181" i="1"/>
  <c r="I190" i="1"/>
  <c r="I10" i="2"/>
  <c r="I27" i="2"/>
  <c r="I38" i="2"/>
  <c r="I42" i="2"/>
  <c r="I59" i="2"/>
  <c r="I70" i="2"/>
  <c r="I74" i="2"/>
  <c r="I91" i="2"/>
  <c r="I102" i="2"/>
  <c r="I106" i="2"/>
  <c r="I123" i="2"/>
  <c r="I134" i="2"/>
  <c r="I138" i="2"/>
  <c r="I10" i="3"/>
  <c r="G11" i="3"/>
  <c r="H11" i="3"/>
  <c r="I11" i="3" s="1"/>
  <c r="D23" i="1"/>
  <c r="E23" i="1" s="1"/>
  <c r="D27" i="1"/>
  <c r="E27" i="1" s="1"/>
  <c r="D39" i="1"/>
  <c r="E39" i="1" s="1"/>
  <c r="D67" i="1"/>
  <c r="E67" i="1" s="1"/>
  <c r="D95" i="1"/>
  <c r="E95" i="1" s="1"/>
  <c r="D111" i="1"/>
  <c r="E111" i="1" s="1"/>
  <c r="D114" i="1"/>
  <c r="E114" i="1" s="1"/>
  <c r="L165" i="1"/>
  <c r="M165" i="1" s="1"/>
  <c r="D165" i="1"/>
  <c r="E165" i="1" s="1"/>
  <c r="G13" i="3"/>
  <c r="H13" i="3"/>
  <c r="I13" i="3" s="1"/>
  <c r="I156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187" i="1"/>
  <c r="I183" i="1"/>
  <c r="I179" i="1"/>
  <c r="I175" i="1"/>
  <c r="I152" i="2"/>
  <c r="I148" i="2"/>
  <c r="I144" i="2"/>
  <c r="I140" i="2"/>
  <c r="I136" i="2"/>
  <c r="I132" i="2"/>
  <c r="I128" i="2"/>
  <c r="I124" i="2"/>
  <c r="I120" i="2"/>
  <c r="I116" i="2"/>
  <c r="I112" i="2"/>
  <c r="I108" i="2"/>
  <c r="I104" i="2"/>
  <c r="I100" i="2"/>
  <c r="I96" i="2"/>
  <c r="I92" i="2"/>
  <c r="I88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151" i="2"/>
  <c r="I143" i="2"/>
  <c r="I135" i="2"/>
  <c r="I127" i="2"/>
  <c r="I119" i="2"/>
  <c r="I111" i="2"/>
  <c r="I103" i="2"/>
  <c r="I95" i="2"/>
  <c r="I87" i="2"/>
  <c r="I79" i="2"/>
  <c r="I71" i="2"/>
  <c r="I63" i="2"/>
  <c r="I55" i="2"/>
  <c r="I47" i="2"/>
  <c r="I39" i="2"/>
  <c r="I31" i="2"/>
  <c r="I23" i="2"/>
  <c r="I15" i="2"/>
  <c r="I186" i="1"/>
  <c r="I178" i="1"/>
  <c r="I163" i="1"/>
  <c r="I147" i="1"/>
  <c r="L128" i="1"/>
  <c r="M128" i="1" s="1"/>
  <c r="I135" i="1"/>
  <c r="D137" i="1"/>
  <c r="E137" i="1" s="1"/>
  <c r="I140" i="1"/>
  <c r="I151" i="1"/>
  <c r="I155" i="1"/>
  <c r="L160" i="1"/>
  <c r="M160" i="1" s="1"/>
  <c r="I166" i="1"/>
  <c r="D169" i="1"/>
  <c r="E169" i="1" s="1"/>
  <c r="I184" i="1"/>
  <c r="I189" i="1"/>
  <c r="I14" i="2"/>
  <c r="I18" i="2"/>
  <c r="I35" i="2"/>
  <c r="I78" i="2"/>
  <c r="I82" i="2"/>
  <c r="I110" i="2"/>
  <c r="I142" i="2"/>
  <c r="I146" i="2"/>
  <c r="I9" i="3"/>
  <c r="G12" i="3"/>
  <c r="H12" i="3"/>
  <c r="I12" i="3" s="1"/>
  <c r="I52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18" i="1"/>
  <c r="I125" i="1"/>
  <c r="I127" i="1"/>
  <c r="I132" i="1"/>
  <c r="I134" i="1"/>
  <c r="I141" i="1"/>
  <c r="I143" i="1"/>
  <c r="I144" i="1"/>
  <c r="I145" i="1"/>
  <c r="I149" i="1"/>
  <c r="I153" i="1"/>
  <c r="I154" i="1"/>
  <c r="I158" i="1"/>
  <c r="I164" i="1"/>
  <c r="I173" i="1"/>
  <c r="I182" i="1"/>
  <c r="I19" i="2"/>
  <c r="I30" i="2"/>
  <c r="I34" i="2"/>
  <c r="I51" i="2"/>
  <c r="I62" i="2"/>
  <c r="I66" i="2"/>
  <c r="I83" i="2"/>
  <c r="I94" i="2"/>
  <c r="I98" i="2"/>
  <c r="I115" i="2"/>
  <c r="I126" i="2"/>
  <c r="I130" i="2"/>
  <c r="I147" i="2"/>
  <c r="A14" i="3"/>
  <c r="L10" i="4"/>
  <c r="M10" i="4" s="1"/>
  <c r="D10" i="4"/>
  <c r="E10" i="4" s="1"/>
  <c r="I152" i="1"/>
  <c r="I168" i="1"/>
  <c r="I180" i="1"/>
  <c r="I188" i="1"/>
  <c r="L13" i="3"/>
  <c r="M13" i="3" s="1"/>
  <c r="L11" i="3"/>
  <c r="M11" i="3" s="1"/>
  <c r="L9" i="3"/>
  <c r="M9" i="3" s="1"/>
  <c r="L9" i="4"/>
  <c r="M9" i="4" s="1"/>
  <c r="D9" i="4"/>
  <c r="E9" i="4" s="1"/>
  <c r="Q7" i="5"/>
  <c r="D66" i="5" s="1"/>
  <c r="G10" i="3"/>
  <c r="A11" i="4"/>
  <c r="Q8" i="3"/>
  <c r="D9" i="6"/>
  <c r="E9" i="6" s="1"/>
  <c r="Q10" i="6"/>
  <c r="A12" i="6"/>
  <c r="H11" i="6"/>
  <c r="G11" i="6"/>
  <c r="H10" i="6"/>
  <c r="I10" i="6" s="1"/>
  <c r="D50" i="5" l="1"/>
  <c r="D114" i="5"/>
  <c r="D64" i="5"/>
  <c r="L64" i="5" s="1"/>
  <c r="M64" i="5" s="1"/>
  <c r="D98" i="5"/>
  <c r="E98" i="5" s="1"/>
  <c r="D46" i="5"/>
  <c r="D55" i="5"/>
  <c r="D120" i="5"/>
  <c r="L120" i="5" s="1"/>
  <c r="M120" i="5" s="1"/>
  <c r="D160" i="5"/>
  <c r="L160" i="5" s="1"/>
  <c r="M160" i="5" s="1"/>
  <c r="D21" i="5"/>
  <c r="D84" i="5"/>
  <c r="D147" i="5"/>
  <c r="L147" i="5" s="1"/>
  <c r="M147" i="5" s="1"/>
  <c r="D150" i="5"/>
  <c r="L150" i="5" s="1"/>
  <c r="M150" i="5" s="1"/>
  <c r="D89" i="5"/>
  <c r="D153" i="5"/>
  <c r="D79" i="5"/>
  <c r="L79" i="5" s="1"/>
  <c r="M79" i="5" s="1"/>
  <c r="D127" i="5"/>
  <c r="L127" i="5" s="1"/>
  <c r="M127" i="5" s="1"/>
  <c r="D52" i="5"/>
  <c r="D63" i="5"/>
  <c r="D74" i="5"/>
  <c r="E74" i="5" s="1"/>
  <c r="D164" i="5"/>
  <c r="L164" i="5" s="1"/>
  <c r="M164" i="5" s="1"/>
  <c r="D49" i="5"/>
  <c r="D92" i="5"/>
  <c r="D131" i="5"/>
  <c r="E131" i="5" s="1"/>
  <c r="D134" i="5"/>
  <c r="L134" i="5" s="1"/>
  <c r="M134" i="5" s="1"/>
  <c r="D117" i="5"/>
  <c r="D157" i="5"/>
  <c r="D82" i="5"/>
  <c r="L82" i="5" s="1"/>
  <c r="M82" i="5" s="1"/>
  <c r="D35" i="5"/>
  <c r="L35" i="5" s="1"/>
  <c r="M35" i="5" s="1"/>
  <c r="D96" i="5"/>
  <c r="D11" i="5"/>
  <c r="D58" i="5"/>
  <c r="L58" i="5" s="1"/>
  <c r="M58" i="5" s="1"/>
  <c r="D40" i="5"/>
  <c r="E40" i="5" s="1"/>
  <c r="D14" i="5"/>
  <c r="D36" i="5"/>
  <c r="D60" i="5"/>
  <c r="L60" i="5" s="1"/>
  <c r="M60" i="5" s="1"/>
  <c r="D106" i="5"/>
  <c r="E106" i="5" s="1"/>
  <c r="D31" i="5"/>
  <c r="D72" i="5"/>
  <c r="D103" i="5"/>
  <c r="E103" i="5" s="1"/>
  <c r="D78" i="5"/>
  <c r="L78" i="5" s="1"/>
  <c r="M78" i="5" s="1"/>
  <c r="D123" i="5"/>
  <c r="D148" i="5"/>
  <c r="D168" i="5"/>
  <c r="L168" i="5" s="1"/>
  <c r="M168" i="5" s="1"/>
  <c r="D13" i="5"/>
  <c r="E13" i="5" s="1"/>
  <c r="D33" i="5"/>
  <c r="D53" i="5"/>
  <c r="D77" i="5"/>
  <c r="E77" i="5" s="1"/>
  <c r="D94" i="5"/>
  <c r="L94" i="5" s="1"/>
  <c r="M94" i="5" s="1"/>
  <c r="D116" i="5"/>
  <c r="D139" i="5"/>
  <c r="D159" i="5"/>
  <c r="E159" i="5" s="1"/>
  <c r="D179" i="5"/>
  <c r="L179" i="5" s="1"/>
  <c r="M179" i="5" s="1"/>
  <c r="D142" i="5"/>
  <c r="D162" i="5"/>
  <c r="D182" i="5"/>
  <c r="L182" i="5" s="1"/>
  <c r="M182" i="5" s="1"/>
  <c r="D101" i="5"/>
  <c r="E101" i="5" s="1"/>
  <c r="D121" i="5"/>
  <c r="D141" i="5"/>
  <c r="D165" i="5"/>
  <c r="E165" i="5" s="1"/>
  <c r="D185" i="5"/>
  <c r="L185" i="5" s="1"/>
  <c r="M185" i="5" s="1"/>
  <c r="D19" i="5"/>
  <c r="D16" i="5"/>
  <c r="D42" i="5"/>
  <c r="L42" i="5" s="1"/>
  <c r="M42" i="5" s="1"/>
  <c r="D75" i="5"/>
  <c r="L75" i="5" s="1"/>
  <c r="M75" i="5" s="1"/>
  <c r="D28" i="5"/>
  <c r="D68" i="5"/>
  <c r="D15" i="5"/>
  <c r="E15" i="5" s="1"/>
  <c r="D80" i="5"/>
  <c r="E80" i="5" s="1"/>
  <c r="D99" i="5"/>
  <c r="D136" i="5"/>
  <c r="D180" i="5"/>
  <c r="D45" i="5"/>
  <c r="E45" i="5" s="1"/>
  <c r="D65" i="5"/>
  <c r="D108" i="5"/>
  <c r="D126" i="5"/>
  <c r="E126" i="5" s="1"/>
  <c r="D171" i="5"/>
  <c r="L171" i="5" s="1"/>
  <c r="M171" i="5" s="1"/>
  <c r="D130" i="5"/>
  <c r="D174" i="5"/>
  <c r="D109" i="5"/>
  <c r="E109" i="5" s="1"/>
  <c r="D133" i="5"/>
  <c r="E133" i="5" s="1"/>
  <c r="D173" i="5"/>
  <c r="D51" i="5"/>
  <c r="D67" i="5"/>
  <c r="L67" i="5" s="1"/>
  <c r="M67" i="5" s="1"/>
  <c r="D32" i="5"/>
  <c r="L32" i="5" s="1"/>
  <c r="M32" i="5" s="1"/>
  <c r="D10" i="5"/>
  <c r="D43" i="5"/>
  <c r="D12" i="5"/>
  <c r="E12" i="5" s="1"/>
  <c r="D30" i="5"/>
  <c r="E30" i="5" s="1"/>
  <c r="D90" i="5"/>
  <c r="D23" i="5"/>
  <c r="D88" i="5"/>
  <c r="E88" i="5" s="1"/>
  <c r="D107" i="5"/>
  <c r="E107" i="5" s="1"/>
  <c r="D144" i="5"/>
  <c r="D184" i="5"/>
  <c r="D29" i="5"/>
  <c r="L29" i="5" s="1"/>
  <c r="M29" i="5" s="1"/>
  <c r="D69" i="5"/>
  <c r="L69" i="5" s="1"/>
  <c r="M69" i="5" s="1"/>
  <c r="D110" i="5"/>
  <c r="D155" i="5"/>
  <c r="D175" i="5"/>
  <c r="D158" i="5"/>
  <c r="E158" i="5" s="1"/>
  <c r="D178" i="5"/>
  <c r="D93" i="5"/>
  <c r="D137" i="5"/>
  <c r="L137" i="5" s="1"/>
  <c r="M137" i="5" s="1"/>
  <c r="D181" i="5"/>
  <c r="E181" i="5" s="1"/>
  <c r="D18" i="5"/>
  <c r="D111" i="5"/>
  <c r="D48" i="5"/>
  <c r="E48" i="5" s="1"/>
  <c r="D128" i="5"/>
  <c r="L128" i="5" s="1"/>
  <c r="M128" i="5" s="1"/>
  <c r="D26" i="5"/>
  <c r="D95" i="5"/>
  <c r="D56" i="5"/>
  <c r="E56" i="5" s="1"/>
  <c r="D20" i="5"/>
  <c r="E20" i="5" s="1"/>
  <c r="D44" i="5"/>
  <c r="D62" i="5"/>
  <c r="D122" i="5"/>
  <c r="E122" i="5" s="1"/>
  <c r="D47" i="5"/>
  <c r="L47" i="5" s="1"/>
  <c r="M47" i="5" s="1"/>
  <c r="D76" i="5"/>
  <c r="D104" i="5"/>
  <c r="D91" i="5"/>
  <c r="E91" i="5" s="1"/>
  <c r="D132" i="5"/>
  <c r="L132" i="5" s="1"/>
  <c r="M132" i="5" s="1"/>
  <c r="D152" i="5"/>
  <c r="D176" i="5"/>
  <c r="D17" i="5"/>
  <c r="L17" i="5" s="1"/>
  <c r="M17" i="5" s="1"/>
  <c r="D37" i="5"/>
  <c r="L37" i="5" s="1"/>
  <c r="M37" i="5" s="1"/>
  <c r="D61" i="5"/>
  <c r="D81" i="5"/>
  <c r="D100" i="5"/>
  <c r="L100" i="5" s="1"/>
  <c r="M100" i="5" s="1"/>
  <c r="D124" i="5"/>
  <c r="L124" i="5" s="1"/>
  <c r="M124" i="5" s="1"/>
  <c r="D143" i="5"/>
  <c r="D163" i="5"/>
  <c r="D187" i="5"/>
  <c r="E187" i="5" s="1"/>
  <c r="D146" i="5"/>
  <c r="L146" i="5" s="1"/>
  <c r="M146" i="5" s="1"/>
  <c r="D166" i="5"/>
  <c r="D85" i="5"/>
  <c r="D105" i="5"/>
  <c r="D125" i="5"/>
  <c r="L125" i="5" s="1"/>
  <c r="M125" i="5" s="1"/>
  <c r="D149" i="5"/>
  <c r="D169" i="5"/>
  <c r="D189" i="5"/>
  <c r="L189" i="5" s="1"/>
  <c r="M189" i="5" s="1"/>
  <c r="D130" i="2"/>
  <c r="D47" i="2"/>
  <c r="D116" i="2"/>
  <c r="E116" i="2" s="1"/>
  <c r="D93" i="2"/>
  <c r="E93" i="2" s="1"/>
  <c r="D53" i="2"/>
  <c r="D132" i="2"/>
  <c r="D44" i="2"/>
  <c r="E44" i="2" s="1"/>
  <c r="D60" i="2"/>
  <c r="L60" i="2" s="1"/>
  <c r="M60" i="2" s="1"/>
  <c r="D152" i="2"/>
  <c r="D65" i="2"/>
  <c r="D129" i="2"/>
  <c r="L129" i="2" s="1"/>
  <c r="M129" i="2" s="1"/>
  <c r="D18" i="2"/>
  <c r="L18" i="2" s="1"/>
  <c r="M18" i="2" s="1"/>
  <c r="D82" i="2"/>
  <c r="D146" i="2"/>
  <c r="D63" i="2"/>
  <c r="E63" i="2" s="1"/>
  <c r="D127" i="2"/>
  <c r="L127" i="2" s="1"/>
  <c r="M127" i="2" s="1"/>
  <c r="D52" i="2"/>
  <c r="D29" i="2"/>
  <c r="D21" i="2"/>
  <c r="E21" i="2" s="1"/>
  <c r="D100" i="2"/>
  <c r="E100" i="2" s="1"/>
  <c r="D80" i="2"/>
  <c r="D28" i="2"/>
  <c r="D120" i="2"/>
  <c r="E120" i="2" s="1"/>
  <c r="D41" i="2"/>
  <c r="L41" i="2" s="1"/>
  <c r="M41" i="2" s="1"/>
  <c r="D105" i="2"/>
  <c r="D66" i="2"/>
  <c r="D111" i="2"/>
  <c r="E111" i="2" s="1"/>
  <c r="D133" i="2"/>
  <c r="L133" i="2" s="1"/>
  <c r="M133" i="2" s="1"/>
  <c r="D104" i="2"/>
  <c r="D64" i="2"/>
  <c r="D149" i="2"/>
  <c r="E149" i="2" s="1"/>
  <c r="D61" i="2"/>
  <c r="E61" i="2" s="1"/>
  <c r="D77" i="2"/>
  <c r="D9" i="2"/>
  <c r="D73" i="2"/>
  <c r="E73" i="2" s="1"/>
  <c r="D137" i="2"/>
  <c r="L137" i="2" s="1"/>
  <c r="M137" i="2" s="1"/>
  <c r="D34" i="2"/>
  <c r="D98" i="2"/>
  <c r="D15" i="2"/>
  <c r="E15" i="2" s="1"/>
  <c r="D79" i="2"/>
  <c r="L79" i="2" s="1"/>
  <c r="M79" i="2" s="1"/>
  <c r="D143" i="2"/>
  <c r="L155" i="2"/>
  <c r="M155" i="2" s="1"/>
  <c r="E155" i="2"/>
  <c r="D172" i="1"/>
  <c r="E172" i="1" s="1"/>
  <c r="L172" i="1"/>
  <c r="M172" i="1" s="1"/>
  <c r="L52" i="2"/>
  <c r="M52" i="2" s="1"/>
  <c r="E52" i="2"/>
  <c r="E133" i="2"/>
  <c r="E29" i="2"/>
  <c r="L29" i="2"/>
  <c r="M29" i="2" s="1"/>
  <c r="L104" i="2"/>
  <c r="M104" i="2" s="1"/>
  <c r="E104" i="2"/>
  <c r="L21" i="2"/>
  <c r="M21" i="2" s="1"/>
  <c r="L100" i="2"/>
  <c r="M100" i="2" s="1"/>
  <c r="L149" i="2"/>
  <c r="M149" i="2" s="1"/>
  <c r="L80" i="2"/>
  <c r="M80" i="2" s="1"/>
  <c r="E80" i="2"/>
  <c r="L28" i="2"/>
  <c r="M28" i="2" s="1"/>
  <c r="E28" i="2"/>
  <c r="E77" i="2"/>
  <c r="L77" i="2"/>
  <c r="M77" i="2" s="1"/>
  <c r="L120" i="2"/>
  <c r="M120" i="2" s="1"/>
  <c r="E9" i="2"/>
  <c r="L9" i="2"/>
  <c r="M9" i="2" s="1"/>
  <c r="E41" i="2"/>
  <c r="L73" i="2"/>
  <c r="M73" i="2" s="1"/>
  <c r="E105" i="2"/>
  <c r="L105" i="2"/>
  <c r="M105" i="2" s="1"/>
  <c r="D22" i="2"/>
  <c r="D38" i="2"/>
  <c r="D54" i="2"/>
  <c r="D70" i="2"/>
  <c r="D86" i="2"/>
  <c r="D102" i="2"/>
  <c r="D118" i="2"/>
  <c r="D134" i="2"/>
  <c r="D150" i="2"/>
  <c r="D19" i="2"/>
  <c r="D35" i="2"/>
  <c r="D51" i="2"/>
  <c r="D67" i="2"/>
  <c r="D83" i="2"/>
  <c r="D99" i="2"/>
  <c r="D115" i="2"/>
  <c r="D131" i="2"/>
  <c r="D147" i="2"/>
  <c r="I11" i="6"/>
  <c r="D11" i="6"/>
  <c r="E11" i="6" s="1"/>
  <c r="E82" i="5"/>
  <c r="E96" i="5"/>
  <c r="L96" i="5"/>
  <c r="M96" i="5" s="1"/>
  <c r="E43" i="5"/>
  <c r="L43" i="5"/>
  <c r="M43" i="5" s="1"/>
  <c r="L56" i="5"/>
  <c r="M56" i="5" s="1"/>
  <c r="E14" i="5"/>
  <c r="L14" i="5"/>
  <c r="M14" i="5" s="1"/>
  <c r="E46" i="5"/>
  <c r="L46" i="5"/>
  <c r="M46" i="5" s="1"/>
  <c r="E62" i="5"/>
  <c r="L62" i="5"/>
  <c r="M62" i="5" s="1"/>
  <c r="L23" i="5"/>
  <c r="M23" i="5" s="1"/>
  <c r="E23" i="5"/>
  <c r="L55" i="5"/>
  <c r="M55" i="5" s="1"/>
  <c r="E55" i="5"/>
  <c r="L103" i="5"/>
  <c r="M103" i="5" s="1"/>
  <c r="L74" i="5"/>
  <c r="M74" i="5" s="1"/>
  <c r="E132" i="5"/>
  <c r="E148" i="5"/>
  <c r="L148" i="5"/>
  <c r="M148" i="5" s="1"/>
  <c r="E164" i="5"/>
  <c r="E17" i="5"/>
  <c r="L33" i="5"/>
  <c r="M33" i="5" s="1"/>
  <c r="E33" i="5"/>
  <c r="L65" i="5"/>
  <c r="M65" i="5" s="1"/>
  <c r="E65" i="5"/>
  <c r="E94" i="5"/>
  <c r="E110" i="5"/>
  <c r="L110" i="5"/>
  <c r="M110" i="5" s="1"/>
  <c r="E143" i="5"/>
  <c r="L143" i="5"/>
  <c r="M143" i="5" s="1"/>
  <c r="L159" i="5"/>
  <c r="M159" i="5" s="1"/>
  <c r="E130" i="5"/>
  <c r="L130" i="5"/>
  <c r="M130" i="5" s="1"/>
  <c r="E178" i="5"/>
  <c r="L178" i="5"/>
  <c r="M178" i="5" s="1"/>
  <c r="L89" i="5"/>
  <c r="M89" i="5" s="1"/>
  <c r="E89" i="5"/>
  <c r="L121" i="5"/>
  <c r="M121" i="5" s="1"/>
  <c r="E121" i="5"/>
  <c r="E137" i="5"/>
  <c r="L153" i="5"/>
  <c r="M153" i="5" s="1"/>
  <c r="E153" i="5"/>
  <c r="L169" i="5"/>
  <c r="M169" i="5" s="1"/>
  <c r="E169" i="5"/>
  <c r="E19" i="5"/>
  <c r="L19" i="5"/>
  <c r="M19" i="5" s="1"/>
  <c r="D182" i="1"/>
  <c r="E182" i="1" s="1"/>
  <c r="L182" i="1"/>
  <c r="M182" i="1" s="1"/>
  <c r="D154" i="1"/>
  <c r="E154" i="1" s="1"/>
  <c r="L154" i="1"/>
  <c r="M154" i="1" s="1"/>
  <c r="D132" i="1"/>
  <c r="E132" i="1" s="1"/>
  <c r="L132" i="1"/>
  <c r="M132" i="1" s="1"/>
  <c r="D116" i="1"/>
  <c r="E116" i="1" s="1"/>
  <c r="L116" i="1"/>
  <c r="M116" i="1" s="1"/>
  <c r="D84" i="1"/>
  <c r="E84" i="1" s="1"/>
  <c r="L84" i="1"/>
  <c r="M84" i="1" s="1"/>
  <c r="D68" i="1"/>
  <c r="E68" i="1" s="1"/>
  <c r="L68" i="1"/>
  <c r="M68" i="1" s="1"/>
  <c r="L184" i="1"/>
  <c r="M184" i="1" s="1"/>
  <c r="D184" i="1"/>
  <c r="E184" i="1" s="1"/>
  <c r="L135" i="1"/>
  <c r="M135" i="1" s="1"/>
  <c r="D135" i="1"/>
  <c r="E135" i="1" s="1"/>
  <c r="D175" i="1"/>
  <c r="E175" i="1" s="1"/>
  <c r="L175" i="1"/>
  <c r="M175" i="1" s="1"/>
  <c r="L116" i="2"/>
  <c r="M116" i="2" s="1"/>
  <c r="E53" i="2"/>
  <c r="L53" i="2"/>
  <c r="M53" i="2" s="1"/>
  <c r="L132" i="2"/>
  <c r="M132" i="2" s="1"/>
  <c r="E132" i="2"/>
  <c r="L44" i="2"/>
  <c r="M44" i="2" s="1"/>
  <c r="L152" i="2"/>
  <c r="M152" i="2" s="1"/>
  <c r="E152" i="2"/>
  <c r="E65" i="2"/>
  <c r="L65" i="2"/>
  <c r="M65" i="2" s="1"/>
  <c r="E129" i="2"/>
  <c r="E50" i="2"/>
  <c r="L50" i="2"/>
  <c r="M50" i="2" s="1"/>
  <c r="E82" i="2"/>
  <c r="L82" i="2"/>
  <c r="M82" i="2" s="1"/>
  <c r="E98" i="2"/>
  <c r="L98" i="2"/>
  <c r="M98" i="2" s="1"/>
  <c r="E130" i="2"/>
  <c r="L130" i="2"/>
  <c r="M130" i="2" s="1"/>
  <c r="L15" i="2"/>
  <c r="M15" i="2" s="1"/>
  <c r="L31" i="2"/>
  <c r="M31" i="2" s="1"/>
  <c r="E31" i="2"/>
  <c r="L63" i="2"/>
  <c r="M63" i="2" s="1"/>
  <c r="L111" i="2"/>
  <c r="M111" i="2" s="1"/>
  <c r="L143" i="2"/>
  <c r="M143" i="2" s="1"/>
  <c r="E143" i="2"/>
  <c r="E18" i="5"/>
  <c r="L18" i="5"/>
  <c r="M18" i="5" s="1"/>
  <c r="L111" i="5"/>
  <c r="M111" i="5" s="1"/>
  <c r="E111" i="5"/>
  <c r="L48" i="5"/>
  <c r="M48" i="5" s="1"/>
  <c r="E128" i="5"/>
  <c r="E26" i="5"/>
  <c r="L26" i="5"/>
  <c r="M26" i="5" s="1"/>
  <c r="E58" i="5"/>
  <c r="E75" i="5"/>
  <c r="E36" i="5"/>
  <c r="L36" i="5"/>
  <c r="M36" i="5" s="1"/>
  <c r="E52" i="5"/>
  <c r="L52" i="5"/>
  <c r="M52" i="5" s="1"/>
  <c r="E68" i="5"/>
  <c r="L68" i="5"/>
  <c r="M68" i="5" s="1"/>
  <c r="L122" i="5"/>
  <c r="M122" i="5" s="1"/>
  <c r="L31" i="5"/>
  <c r="M31" i="5" s="1"/>
  <c r="E31" i="5"/>
  <c r="L63" i="5"/>
  <c r="M63" i="5" s="1"/>
  <c r="E63" i="5"/>
  <c r="L80" i="5"/>
  <c r="M80" i="5" s="1"/>
  <c r="E104" i="5"/>
  <c r="L104" i="5"/>
  <c r="M104" i="5" s="1"/>
  <c r="E78" i="5"/>
  <c r="E136" i="5"/>
  <c r="L136" i="5"/>
  <c r="M136" i="5" s="1"/>
  <c r="E152" i="5"/>
  <c r="L152" i="5"/>
  <c r="M152" i="5" s="1"/>
  <c r="E168" i="5"/>
  <c r="E184" i="5"/>
  <c r="L184" i="5"/>
  <c r="M184" i="5" s="1"/>
  <c r="L21" i="5"/>
  <c r="M21" i="5" s="1"/>
  <c r="E21" i="5"/>
  <c r="L53" i="5"/>
  <c r="M53" i="5" s="1"/>
  <c r="E53" i="5"/>
  <c r="L84" i="5"/>
  <c r="M84" i="5" s="1"/>
  <c r="E84" i="5"/>
  <c r="E100" i="5"/>
  <c r="L116" i="5"/>
  <c r="M116" i="5" s="1"/>
  <c r="E116" i="5"/>
  <c r="L131" i="5"/>
  <c r="M131" i="5" s="1"/>
  <c r="E147" i="5"/>
  <c r="E163" i="5"/>
  <c r="L163" i="5"/>
  <c r="M163" i="5" s="1"/>
  <c r="E179" i="5"/>
  <c r="E150" i="5"/>
  <c r="E166" i="5"/>
  <c r="L166" i="5"/>
  <c r="M166" i="5" s="1"/>
  <c r="E182" i="5"/>
  <c r="L93" i="5"/>
  <c r="M93" i="5" s="1"/>
  <c r="E93" i="5"/>
  <c r="L109" i="5"/>
  <c r="M109" i="5" s="1"/>
  <c r="L141" i="5"/>
  <c r="M141" i="5" s="1"/>
  <c r="E141" i="5"/>
  <c r="L157" i="5"/>
  <c r="M157" i="5" s="1"/>
  <c r="E157" i="5"/>
  <c r="L173" i="5"/>
  <c r="M173" i="5" s="1"/>
  <c r="E173" i="5"/>
  <c r="E189" i="5"/>
  <c r="L12" i="3"/>
  <c r="M12" i="3" s="1"/>
  <c r="D152" i="1"/>
  <c r="E152" i="1" s="1"/>
  <c r="L152" i="1"/>
  <c r="M152" i="1" s="1"/>
  <c r="L173" i="1"/>
  <c r="M173" i="1" s="1"/>
  <c r="D173" i="1"/>
  <c r="E173" i="1" s="1"/>
  <c r="L153" i="1"/>
  <c r="M153" i="1" s="1"/>
  <c r="D153" i="1"/>
  <c r="E153" i="1" s="1"/>
  <c r="D143" i="1"/>
  <c r="E143" i="1" s="1"/>
  <c r="L143" i="1"/>
  <c r="M143" i="1" s="1"/>
  <c r="D127" i="1"/>
  <c r="E127" i="1" s="1"/>
  <c r="L127" i="1"/>
  <c r="M127" i="1" s="1"/>
  <c r="D112" i="1"/>
  <c r="E112" i="1" s="1"/>
  <c r="L112" i="1"/>
  <c r="M112" i="1" s="1"/>
  <c r="D96" i="1"/>
  <c r="E96" i="1" s="1"/>
  <c r="L96" i="1"/>
  <c r="M96" i="1" s="1"/>
  <c r="D80" i="1"/>
  <c r="E80" i="1" s="1"/>
  <c r="L80" i="1"/>
  <c r="M80" i="1" s="1"/>
  <c r="D64" i="1"/>
  <c r="E64" i="1" s="1"/>
  <c r="L64" i="1"/>
  <c r="M64" i="1" s="1"/>
  <c r="L151" i="1"/>
  <c r="M151" i="1" s="1"/>
  <c r="D151" i="1"/>
  <c r="E151" i="1" s="1"/>
  <c r="D186" i="1"/>
  <c r="E186" i="1" s="1"/>
  <c r="L186" i="1"/>
  <c r="M186" i="1" s="1"/>
  <c r="D179" i="1"/>
  <c r="E179" i="1" s="1"/>
  <c r="L179" i="1"/>
  <c r="M179" i="1" s="1"/>
  <c r="E51" i="5"/>
  <c r="L51" i="5"/>
  <c r="M51" i="5" s="1"/>
  <c r="L157" i="1"/>
  <c r="M157" i="1" s="1"/>
  <c r="D157" i="1"/>
  <c r="E157" i="1" s="1"/>
  <c r="D120" i="1"/>
  <c r="E120" i="1" s="1"/>
  <c r="L120" i="1"/>
  <c r="M120" i="1" s="1"/>
  <c r="D156" i="1"/>
  <c r="E156" i="1" s="1"/>
  <c r="L156" i="1"/>
  <c r="M156" i="1" s="1"/>
  <c r="D119" i="1"/>
  <c r="E119" i="1" s="1"/>
  <c r="L119" i="1"/>
  <c r="M119" i="1" s="1"/>
  <c r="L64" i="2"/>
  <c r="M64" i="2" s="1"/>
  <c r="E64" i="2"/>
  <c r="L9" i="6"/>
  <c r="M9" i="6" s="1"/>
  <c r="L11" i="6"/>
  <c r="M11" i="6" s="1"/>
  <c r="L10" i="6"/>
  <c r="M10" i="6" s="1"/>
  <c r="D10" i="6"/>
  <c r="E10" i="6" s="1"/>
  <c r="D173" i="3"/>
  <c r="E173" i="3" s="1"/>
  <c r="D11" i="3"/>
  <c r="E11" i="3" s="1"/>
  <c r="D10" i="3"/>
  <c r="E10" i="3" s="1"/>
  <c r="D14" i="3"/>
  <c r="E14" i="3" s="1"/>
  <c r="D12" i="3"/>
  <c r="E12" i="3" s="1"/>
  <c r="D9" i="3"/>
  <c r="E9" i="3" s="1"/>
  <c r="D13" i="3"/>
  <c r="E13" i="3" s="1"/>
  <c r="E50" i="5"/>
  <c r="L50" i="5"/>
  <c r="M50" i="5" s="1"/>
  <c r="E114" i="5"/>
  <c r="L114" i="5"/>
  <c r="M114" i="5" s="1"/>
  <c r="E64" i="5"/>
  <c r="E66" i="5"/>
  <c r="L66" i="5"/>
  <c r="M66" i="5" s="1"/>
  <c r="D27" i="5"/>
  <c r="D59" i="5"/>
  <c r="D24" i="5"/>
  <c r="D112" i="5"/>
  <c r="D22" i="5"/>
  <c r="D38" i="5"/>
  <c r="D54" i="5"/>
  <c r="D70" i="5"/>
  <c r="D9" i="5"/>
  <c r="D39" i="5"/>
  <c r="D71" i="5"/>
  <c r="D87" i="5"/>
  <c r="D119" i="5"/>
  <c r="D83" i="5"/>
  <c r="D115" i="5"/>
  <c r="D140" i="5"/>
  <c r="D156" i="5"/>
  <c r="D172" i="5"/>
  <c r="D188" i="5"/>
  <c r="D25" i="5"/>
  <c r="D41" i="5"/>
  <c r="D57" i="5"/>
  <c r="D73" i="5"/>
  <c r="D86" i="5"/>
  <c r="D102" i="5"/>
  <c r="D118" i="5"/>
  <c r="D135" i="5"/>
  <c r="D151" i="5"/>
  <c r="D167" i="5"/>
  <c r="D183" i="5"/>
  <c r="D138" i="5"/>
  <c r="D154" i="5"/>
  <c r="D170" i="5"/>
  <c r="D186" i="5"/>
  <c r="D97" i="5"/>
  <c r="D113" i="5"/>
  <c r="D129" i="5"/>
  <c r="D145" i="5"/>
  <c r="D161" i="5"/>
  <c r="D177" i="5"/>
  <c r="L188" i="1"/>
  <c r="M188" i="1" s="1"/>
  <c r="D188" i="1"/>
  <c r="E188" i="1" s="1"/>
  <c r="D34" i="5"/>
  <c r="A15" i="3"/>
  <c r="G14" i="3"/>
  <c r="H14" i="3"/>
  <c r="D164" i="1"/>
  <c r="E164" i="1" s="1"/>
  <c r="L164" i="1"/>
  <c r="M164" i="1" s="1"/>
  <c r="L149" i="1"/>
  <c r="M149" i="1" s="1"/>
  <c r="D149" i="1"/>
  <c r="E149" i="1" s="1"/>
  <c r="L141" i="1"/>
  <c r="M141" i="1" s="1"/>
  <c r="D141" i="1"/>
  <c r="E141" i="1" s="1"/>
  <c r="L125" i="1"/>
  <c r="M125" i="1" s="1"/>
  <c r="D125" i="1"/>
  <c r="E125" i="1" s="1"/>
  <c r="D108" i="1"/>
  <c r="E108" i="1" s="1"/>
  <c r="L108" i="1"/>
  <c r="M108" i="1" s="1"/>
  <c r="D92" i="1"/>
  <c r="E92" i="1" s="1"/>
  <c r="L92" i="1"/>
  <c r="M92" i="1" s="1"/>
  <c r="D76" i="1"/>
  <c r="E76" i="1" s="1"/>
  <c r="L76" i="1"/>
  <c r="M76" i="1" s="1"/>
  <c r="D60" i="1"/>
  <c r="E60" i="1" s="1"/>
  <c r="L60" i="1"/>
  <c r="M60" i="1" s="1"/>
  <c r="L166" i="1"/>
  <c r="M166" i="1" s="1"/>
  <c r="D166" i="1"/>
  <c r="E166" i="1" s="1"/>
  <c r="D140" i="1"/>
  <c r="E140" i="1" s="1"/>
  <c r="L140" i="1"/>
  <c r="M140" i="1" s="1"/>
  <c r="D147" i="1"/>
  <c r="E147" i="1" s="1"/>
  <c r="L147" i="1"/>
  <c r="M147" i="1" s="1"/>
  <c r="D183" i="1"/>
  <c r="E183" i="1" s="1"/>
  <c r="L183" i="1"/>
  <c r="M183" i="1" s="1"/>
  <c r="L190" i="1"/>
  <c r="M190" i="1" s="1"/>
  <c r="D190" i="1"/>
  <c r="E190" i="1" s="1"/>
  <c r="L171" i="1"/>
  <c r="M171" i="1" s="1"/>
  <c r="D171" i="1"/>
  <c r="E171" i="1" s="1"/>
  <c r="D148" i="1"/>
  <c r="E148" i="1" s="1"/>
  <c r="L148" i="1"/>
  <c r="M148" i="1" s="1"/>
  <c r="L115" i="1"/>
  <c r="M115" i="1" s="1"/>
  <c r="D115" i="1"/>
  <c r="E115" i="1" s="1"/>
  <c r="D84" i="2"/>
  <c r="D144" i="2"/>
  <c r="D72" i="2"/>
  <c r="D108" i="2"/>
  <c r="D32" i="2"/>
  <c r="D68" i="2"/>
  <c r="D117" i="2"/>
  <c r="D37" i="2"/>
  <c r="D101" i="2"/>
  <c r="D125" i="2"/>
  <c r="D45" i="2"/>
  <c r="D88" i="2"/>
  <c r="D124" i="2"/>
  <c r="D17" i="2"/>
  <c r="D49" i="2"/>
  <c r="D81" i="2"/>
  <c r="D113" i="2"/>
  <c r="D145" i="2"/>
  <c r="D10" i="2"/>
  <c r="D26" i="2"/>
  <c r="D42" i="2"/>
  <c r="D58" i="2"/>
  <c r="D74" i="2"/>
  <c r="D90" i="2"/>
  <c r="D106" i="2"/>
  <c r="D122" i="2"/>
  <c r="D138" i="2"/>
  <c r="D154" i="2"/>
  <c r="D23" i="2"/>
  <c r="D39" i="2"/>
  <c r="D55" i="2"/>
  <c r="D71" i="2"/>
  <c r="D87" i="2"/>
  <c r="D103" i="2"/>
  <c r="D119" i="2"/>
  <c r="D135" i="2"/>
  <c r="D151" i="2"/>
  <c r="E11" i="5"/>
  <c r="L11" i="5"/>
  <c r="M11" i="5" s="1"/>
  <c r="L30" i="5"/>
  <c r="M30" i="5" s="1"/>
  <c r="L76" i="5"/>
  <c r="M76" i="5" s="1"/>
  <c r="E76" i="5"/>
  <c r="E99" i="5"/>
  <c r="L99" i="5"/>
  <c r="M99" i="5" s="1"/>
  <c r="E180" i="5"/>
  <c r="L180" i="5"/>
  <c r="M180" i="5" s="1"/>
  <c r="L49" i="5"/>
  <c r="M49" i="5" s="1"/>
  <c r="E49" i="5"/>
  <c r="L81" i="5"/>
  <c r="M81" i="5" s="1"/>
  <c r="E81" i="5"/>
  <c r="E175" i="5"/>
  <c r="L175" i="5"/>
  <c r="M175" i="5" s="1"/>
  <c r="E162" i="5"/>
  <c r="L162" i="5"/>
  <c r="M162" i="5" s="1"/>
  <c r="L105" i="5"/>
  <c r="M105" i="5" s="1"/>
  <c r="E105" i="5"/>
  <c r="D168" i="1"/>
  <c r="E168" i="1" s="1"/>
  <c r="L168" i="1"/>
  <c r="M168" i="1" s="1"/>
  <c r="D144" i="1"/>
  <c r="E144" i="1" s="1"/>
  <c r="L144" i="1"/>
  <c r="M144" i="1" s="1"/>
  <c r="D100" i="1"/>
  <c r="E100" i="1" s="1"/>
  <c r="L100" i="1"/>
  <c r="M100" i="1" s="1"/>
  <c r="D155" i="1"/>
  <c r="E155" i="1" s="1"/>
  <c r="L155" i="1"/>
  <c r="M155" i="1" s="1"/>
  <c r="D178" i="1"/>
  <c r="E178" i="1" s="1"/>
  <c r="L178" i="1"/>
  <c r="M178" i="1" s="1"/>
  <c r="L176" i="1"/>
  <c r="M176" i="1" s="1"/>
  <c r="D176" i="1"/>
  <c r="E176" i="1" s="1"/>
  <c r="L131" i="1"/>
  <c r="M131" i="1" s="1"/>
  <c r="D131" i="1"/>
  <c r="E131" i="1" s="1"/>
  <c r="L20" i="2"/>
  <c r="M20" i="2" s="1"/>
  <c r="E20" i="2"/>
  <c r="L12" i="2"/>
  <c r="M12" i="2" s="1"/>
  <c r="E12" i="2"/>
  <c r="L140" i="2"/>
  <c r="M140" i="2" s="1"/>
  <c r="E140" i="2"/>
  <c r="L96" i="2"/>
  <c r="M96" i="2" s="1"/>
  <c r="E96" i="2"/>
  <c r="E69" i="2"/>
  <c r="L69" i="2"/>
  <c r="M69" i="2" s="1"/>
  <c r="L24" i="2"/>
  <c r="M24" i="2" s="1"/>
  <c r="E24" i="2"/>
  <c r="E109" i="2"/>
  <c r="L109" i="2"/>
  <c r="M109" i="2" s="1"/>
  <c r="E33" i="2"/>
  <c r="L33" i="2"/>
  <c r="M33" i="2" s="1"/>
  <c r="E97" i="2"/>
  <c r="L97" i="2"/>
  <c r="M97" i="2" s="1"/>
  <c r="E156" i="2"/>
  <c r="L156" i="2"/>
  <c r="M156" i="2" s="1"/>
  <c r="E34" i="2"/>
  <c r="L34" i="2"/>
  <c r="M34" i="2" s="1"/>
  <c r="E66" i="2"/>
  <c r="L66" i="2"/>
  <c r="M66" i="2" s="1"/>
  <c r="E114" i="2"/>
  <c r="L114" i="2"/>
  <c r="M114" i="2" s="1"/>
  <c r="E146" i="2"/>
  <c r="L146" i="2"/>
  <c r="M146" i="2" s="1"/>
  <c r="L47" i="2"/>
  <c r="M47" i="2" s="1"/>
  <c r="E47" i="2"/>
  <c r="L95" i="2"/>
  <c r="M95" i="2" s="1"/>
  <c r="E95" i="2"/>
  <c r="E127" i="2"/>
  <c r="A13" i="6"/>
  <c r="H12" i="6"/>
  <c r="G12" i="6"/>
  <c r="G11" i="4"/>
  <c r="A12" i="4"/>
  <c r="H11" i="4"/>
  <c r="I11" i="4" s="1"/>
  <c r="E67" i="5"/>
  <c r="E79" i="5"/>
  <c r="E10" i="5"/>
  <c r="L10" i="5"/>
  <c r="M10" i="5" s="1"/>
  <c r="E42" i="5"/>
  <c r="L95" i="5"/>
  <c r="M95" i="5" s="1"/>
  <c r="E95" i="5"/>
  <c r="L40" i="5"/>
  <c r="M40" i="5" s="1"/>
  <c r="L12" i="5"/>
  <c r="M12" i="5" s="1"/>
  <c r="E28" i="5"/>
  <c r="L28" i="5"/>
  <c r="M28" i="5" s="1"/>
  <c r="E44" i="5"/>
  <c r="L44" i="5"/>
  <c r="M44" i="5" s="1"/>
  <c r="E60" i="5"/>
  <c r="E90" i="5"/>
  <c r="L90" i="5"/>
  <c r="M90" i="5" s="1"/>
  <c r="L15" i="5"/>
  <c r="M15" i="5" s="1"/>
  <c r="L72" i="5"/>
  <c r="M72" i="5" s="1"/>
  <c r="E72" i="5"/>
  <c r="L88" i="5"/>
  <c r="M88" i="5" s="1"/>
  <c r="E120" i="5"/>
  <c r="L91" i="5"/>
  <c r="M91" i="5" s="1"/>
  <c r="E123" i="5"/>
  <c r="L123" i="5"/>
  <c r="M123" i="5" s="1"/>
  <c r="E144" i="5"/>
  <c r="L144" i="5"/>
  <c r="M144" i="5" s="1"/>
  <c r="E160" i="5"/>
  <c r="E176" i="5"/>
  <c r="L176" i="5"/>
  <c r="M176" i="5" s="1"/>
  <c r="L13" i="5"/>
  <c r="M13" i="5" s="1"/>
  <c r="E29" i="5"/>
  <c r="L45" i="5"/>
  <c r="M45" i="5" s="1"/>
  <c r="L61" i="5"/>
  <c r="M61" i="5" s="1"/>
  <c r="E61" i="5"/>
  <c r="L77" i="5"/>
  <c r="M77" i="5" s="1"/>
  <c r="L92" i="5"/>
  <c r="M92" i="5" s="1"/>
  <c r="E92" i="5"/>
  <c r="L108" i="5"/>
  <c r="M108" i="5" s="1"/>
  <c r="E108" i="5"/>
  <c r="E139" i="5"/>
  <c r="L139" i="5"/>
  <c r="M139" i="5" s="1"/>
  <c r="E155" i="5"/>
  <c r="L155" i="5"/>
  <c r="M155" i="5" s="1"/>
  <c r="E171" i="5"/>
  <c r="L187" i="5"/>
  <c r="M187" i="5" s="1"/>
  <c r="E142" i="5"/>
  <c r="L142" i="5"/>
  <c r="M142" i="5" s="1"/>
  <c r="E174" i="5"/>
  <c r="L174" i="5"/>
  <c r="M174" i="5" s="1"/>
  <c r="L85" i="5"/>
  <c r="M85" i="5" s="1"/>
  <c r="E85" i="5"/>
  <c r="L101" i="5"/>
  <c r="M101" i="5" s="1"/>
  <c r="L117" i="5"/>
  <c r="M117" i="5" s="1"/>
  <c r="E117" i="5"/>
  <c r="L133" i="5"/>
  <c r="M133" i="5" s="1"/>
  <c r="L149" i="5"/>
  <c r="M149" i="5" s="1"/>
  <c r="E149" i="5"/>
  <c r="L165" i="5"/>
  <c r="M165" i="5" s="1"/>
  <c r="L180" i="1"/>
  <c r="M180" i="1" s="1"/>
  <c r="D180" i="1"/>
  <c r="E180" i="1" s="1"/>
  <c r="E16" i="5"/>
  <c r="L16" i="5"/>
  <c r="M16" i="5" s="1"/>
  <c r="L158" i="1"/>
  <c r="M158" i="1" s="1"/>
  <c r="D158" i="1"/>
  <c r="E158" i="1" s="1"/>
  <c r="L145" i="1"/>
  <c r="M145" i="1" s="1"/>
  <c r="D145" i="1"/>
  <c r="E145" i="1" s="1"/>
  <c r="D134" i="1"/>
  <c r="E134" i="1" s="1"/>
  <c r="L134" i="1"/>
  <c r="M134" i="1" s="1"/>
  <c r="D118" i="1"/>
  <c r="E118" i="1" s="1"/>
  <c r="L118" i="1"/>
  <c r="M118" i="1" s="1"/>
  <c r="D104" i="1"/>
  <c r="E104" i="1" s="1"/>
  <c r="L104" i="1"/>
  <c r="M104" i="1" s="1"/>
  <c r="D88" i="1"/>
  <c r="E88" i="1" s="1"/>
  <c r="L88" i="1"/>
  <c r="M88" i="1" s="1"/>
  <c r="D72" i="1"/>
  <c r="E72" i="1" s="1"/>
  <c r="L72" i="1"/>
  <c r="M72" i="1" s="1"/>
  <c r="D52" i="1"/>
  <c r="E52" i="1" s="1"/>
  <c r="L52" i="1"/>
  <c r="M52" i="1" s="1"/>
  <c r="L189" i="1"/>
  <c r="M189" i="1" s="1"/>
  <c r="D189" i="1"/>
  <c r="E189" i="1" s="1"/>
  <c r="D163" i="1"/>
  <c r="E163" i="1" s="1"/>
  <c r="L163" i="1"/>
  <c r="M163" i="1" s="1"/>
  <c r="D187" i="1"/>
  <c r="E187" i="1" s="1"/>
  <c r="L187" i="1"/>
  <c r="M187" i="1" s="1"/>
  <c r="L181" i="1"/>
  <c r="M181" i="1" s="1"/>
  <c r="D181" i="1"/>
  <c r="E181" i="1" s="1"/>
  <c r="L167" i="1"/>
  <c r="M167" i="1" s="1"/>
  <c r="D167" i="1"/>
  <c r="E167" i="1" s="1"/>
  <c r="D136" i="1"/>
  <c r="E136" i="1" s="1"/>
  <c r="L136" i="1"/>
  <c r="M136" i="1" s="1"/>
  <c r="L9" i="1"/>
  <c r="M9" i="1" s="1"/>
  <c r="D9" i="1"/>
  <c r="E9" i="1" s="1"/>
  <c r="D124" i="1"/>
  <c r="E124" i="1" s="1"/>
  <c r="L124" i="1"/>
  <c r="M124" i="1" s="1"/>
  <c r="D16" i="2"/>
  <c r="D112" i="2"/>
  <c r="D148" i="2"/>
  <c r="D76" i="2"/>
  <c r="D136" i="2"/>
  <c r="D36" i="2"/>
  <c r="D85" i="2"/>
  <c r="D128" i="2"/>
  <c r="D48" i="2"/>
  <c r="D40" i="2"/>
  <c r="D13" i="2"/>
  <c r="D56" i="2"/>
  <c r="D92" i="2"/>
  <c r="D141" i="2"/>
  <c r="D25" i="2"/>
  <c r="D57" i="2"/>
  <c r="D89" i="2"/>
  <c r="D121" i="2"/>
  <c r="D153" i="2"/>
  <c r="D14" i="2"/>
  <c r="D30" i="2"/>
  <c r="D46" i="2"/>
  <c r="D62" i="2"/>
  <c r="D78" i="2"/>
  <c r="D94" i="2"/>
  <c r="D110" i="2"/>
  <c r="D126" i="2"/>
  <c r="D142" i="2"/>
  <c r="D11" i="2"/>
  <c r="D27" i="2"/>
  <c r="D43" i="2"/>
  <c r="D59" i="2"/>
  <c r="D75" i="2"/>
  <c r="D91" i="2"/>
  <c r="D107" i="2"/>
  <c r="D123" i="2"/>
  <c r="D139" i="2"/>
  <c r="E124" i="5" l="1"/>
  <c r="E47" i="5"/>
  <c r="E125" i="5"/>
  <c r="E69" i="5"/>
  <c r="E37" i="5"/>
  <c r="L107" i="5"/>
  <c r="M107" i="5" s="1"/>
  <c r="L20" i="5"/>
  <c r="M20" i="5" s="1"/>
  <c r="E127" i="5"/>
  <c r="L181" i="5"/>
  <c r="M181" i="5" s="1"/>
  <c r="E32" i="5"/>
  <c r="E185" i="5"/>
  <c r="L126" i="5"/>
  <c r="M126" i="5" s="1"/>
  <c r="L106" i="5"/>
  <c r="M106" i="5" s="1"/>
  <c r="L98" i="5"/>
  <c r="M98" i="5" s="1"/>
  <c r="E134" i="5"/>
  <c r="E146" i="5"/>
  <c r="E35" i="5"/>
  <c r="L158" i="5"/>
  <c r="M158" i="5" s="1"/>
  <c r="E79" i="2"/>
  <c r="E60" i="2"/>
  <c r="L93" i="2"/>
  <c r="M93" i="2" s="1"/>
  <c r="L61" i="2"/>
  <c r="M61" i="2" s="1"/>
  <c r="E18" i="2"/>
  <c r="E137" i="2"/>
  <c r="L107" i="2"/>
  <c r="M107" i="2" s="1"/>
  <c r="E107" i="2"/>
  <c r="E25" i="2"/>
  <c r="L25" i="2"/>
  <c r="M25" i="2" s="1"/>
  <c r="E138" i="2"/>
  <c r="L138" i="2"/>
  <c r="M138" i="2" s="1"/>
  <c r="E45" i="2"/>
  <c r="L45" i="2"/>
  <c r="M45" i="2" s="1"/>
  <c r="E118" i="5"/>
  <c r="L118" i="5"/>
  <c r="M118" i="5" s="1"/>
  <c r="E38" i="5"/>
  <c r="L38" i="5"/>
  <c r="M38" i="5" s="1"/>
  <c r="E126" i="2"/>
  <c r="L126" i="2"/>
  <c r="M126" i="2" s="1"/>
  <c r="E153" i="2"/>
  <c r="L153" i="2"/>
  <c r="M153" i="2" s="1"/>
  <c r="L11" i="4"/>
  <c r="M11" i="4" s="1"/>
  <c r="D11" i="4"/>
  <c r="E11" i="4" s="1"/>
  <c r="L55" i="2"/>
  <c r="M55" i="2" s="1"/>
  <c r="E55" i="2"/>
  <c r="E49" i="2"/>
  <c r="L49" i="2"/>
  <c r="M49" i="2" s="1"/>
  <c r="L72" i="2"/>
  <c r="M72" i="2" s="1"/>
  <c r="E72" i="2"/>
  <c r="E183" i="5"/>
  <c r="L183" i="5"/>
  <c r="M183" i="5" s="1"/>
  <c r="E83" i="5"/>
  <c r="L83" i="5"/>
  <c r="M83" i="5" s="1"/>
  <c r="E59" i="5"/>
  <c r="L59" i="5"/>
  <c r="M59" i="5" s="1"/>
  <c r="L115" i="2"/>
  <c r="M115" i="2" s="1"/>
  <c r="E115" i="2"/>
  <c r="L51" i="2"/>
  <c r="M51" i="2" s="1"/>
  <c r="E51" i="2"/>
  <c r="E134" i="2"/>
  <c r="L134" i="2"/>
  <c r="M134" i="2" s="1"/>
  <c r="E70" i="2"/>
  <c r="L70" i="2"/>
  <c r="M70" i="2" s="1"/>
  <c r="E62" i="2"/>
  <c r="L62" i="2"/>
  <c r="M62" i="2" s="1"/>
  <c r="E13" i="2"/>
  <c r="L13" i="2"/>
  <c r="M13" i="2" s="1"/>
  <c r="L148" i="2"/>
  <c r="M148" i="2" s="1"/>
  <c r="E148" i="2"/>
  <c r="I12" i="6"/>
  <c r="D12" i="6"/>
  <c r="E12" i="6" s="1"/>
  <c r="L119" i="2"/>
  <c r="M119" i="2" s="1"/>
  <c r="E119" i="2"/>
  <c r="E10" i="2"/>
  <c r="L10" i="2"/>
  <c r="M10" i="2" s="1"/>
  <c r="E117" i="2"/>
  <c r="L117" i="2"/>
  <c r="M117" i="2" s="1"/>
  <c r="L145" i="5"/>
  <c r="M145" i="5" s="1"/>
  <c r="E145" i="5"/>
  <c r="L57" i="5"/>
  <c r="M57" i="5" s="1"/>
  <c r="E57" i="5"/>
  <c r="L39" i="5"/>
  <c r="M39" i="5" s="1"/>
  <c r="E39" i="5"/>
  <c r="L91" i="2"/>
  <c r="M91" i="2" s="1"/>
  <c r="E91" i="2"/>
  <c r="E121" i="2"/>
  <c r="L121" i="2"/>
  <c r="M121" i="2" s="1"/>
  <c r="E8" i="1"/>
  <c r="G12" i="4"/>
  <c r="A13" i="4"/>
  <c r="H12" i="4"/>
  <c r="I12" i="4" s="1"/>
  <c r="L39" i="2"/>
  <c r="M39" i="2" s="1"/>
  <c r="E39" i="2"/>
  <c r="E17" i="2"/>
  <c r="L17" i="2"/>
  <c r="M17" i="2" s="1"/>
  <c r="E167" i="5"/>
  <c r="L167" i="5"/>
  <c r="M167" i="5" s="1"/>
  <c r="E156" i="5"/>
  <c r="L156" i="5"/>
  <c r="M156" i="5" s="1"/>
  <c r="E22" i="5"/>
  <c r="L22" i="5"/>
  <c r="M22" i="5" s="1"/>
  <c r="L75" i="2"/>
  <c r="M75" i="2" s="1"/>
  <c r="E75" i="2"/>
  <c r="M8" i="1"/>
  <c r="L151" i="2"/>
  <c r="M151" i="2" s="1"/>
  <c r="E151" i="2"/>
  <c r="L87" i="2"/>
  <c r="M87" i="2" s="1"/>
  <c r="E87" i="2"/>
  <c r="L23" i="2"/>
  <c r="M23" i="2" s="1"/>
  <c r="E23" i="2"/>
  <c r="E106" i="2"/>
  <c r="L106" i="2"/>
  <c r="M106" i="2" s="1"/>
  <c r="E42" i="2"/>
  <c r="L42" i="2"/>
  <c r="M42" i="2" s="1"/>
  <c r="E113" i="2"/>
  <c r="L113" i="2"/>
  <c r="M113" i="2" s="1"/>
  <c r="L124" i="2"/>
  <c r="M124" i="2" s="1"/>
  <c r="E124" i="2"/>
  <c r="E101" i="2"/>
  <c r="L101" i="2"/>
  <c r="M101" i="2" s="1"/>
  <c r="L32" i="2"/>
  <c r="M32" i="2" s="1"/>
  <c r="E32" i="2"/>
  <c r="L84" i="2"/>
  <c r="M84" i="2" s="1"/>
  <c r="E84" i="2"/>
  <c r="E34" i="5"/>
  <c r="L34" i="5"/>
  <c r="M34" i="5" s="1"/>
  <c r="L177" i="5"/>
  <c r="M177" i="5" s="1"/>
  <c r="E177" i="5"/>
  <c r="L113" i="5"/>
  <c r="M113" i="5" s="1"/>
  <c r="E113" i="5"/>
  <c r="E154" i="5"/>
  <c r="L154" i="5"/>
  <c r="M154" i="5" s="1"/>
  <c r="E151" i="5"/>
  <c r="L151" i="5"/>
  <c r="M151" i="5" s="1"/>
  <c r="E86" i="5"/>
  <c r="L86" i="5"/>
  <c r="M86" i="5" s="1"/>
  <c r="L25" i="5"/>
  <c r="M25" i="5" s="1"/>
  <c r="E25" i="5"/>
  <c r="E140" i="5"/>
  <c r="L140" i="5"/>
  <c r="M140" i="5" s="1"/>
  <c r="L87" i="5"/>
  <c r="M87" i="5" s="1"/>
  <c r="E87" i="5"/>
  <c r="E70" i="5"/>
  <c r="L70" i="5"/>
  <c r="M70" i="5" s="1"/>
  <c r="E112" i="5"/>
  <c r="L112" i="5"/>
  <c r="M112" i="5" s="1"/>
  <c r="L99" i="2"/>
  <c r="M99" i="2" s="1"/>
  <c r="E99" i="2"/>
  <c r="L35" i="2"/>
  <c r="M35" i="2" s="1"/>
  <c r="E35" i="2"/>
  <c r="E118" i="2"/>
  <c r="L118" i="2"/>
  <c r="M118" i="2" s="1"/>
  <c r="E54" i="2"/>
  <c r="L54" i="2"/>
  <c r="M54" i="2" s="1"/>
  <c r="L43" i="2"/>
  <c r="M43" i="2" s="1"/>
  <c r="E43" i="2"/>
  <c r="E85" i="2"/>
  <c r="L85" i="2"/>
  <c r="M85" i="2" s="1"/>
  <c r="E74" i="2"/>
  <c r="L74" i="2"/>
  <c r="M74" i="2" s="1"/>
  <c r="E186" i="5"/>
  <c r="L186" i="5"/>
  <c r="M186" i="5" s="1"/>
  <c r="E172" i="5"/>
  <c r="L172" i="5"/>
  <c r="M172" i="5" s="1"/>
  <c r="L131" i="2"/>
  <c r="M131" i="2" s="1"/>
  <c r="E131" i="2"/>
  <c r="L67" i="2"/>
  <c r="M67" i="2" s="1"/>
  <c r="E67" i="2"/>
  <c r="E150" i="2"/>
  <c r="L150" i="2"/>
  <c r="M150" i="2" s="1"/>
  <c r="E86" i="2"/>
  <c r="L86" i="2"/>
  <c r="M86" i="2" s="1"/>
  <c r="E22" i="2"/>
  <c r="L22" i="2"/>
  <c r="M22" i="2" s="1"/>
  <c r="L27" i="2"/>
  <c r="M27" i="2" s="1"/>
  <c r="E27" i="2"/>
  <c r="E110" i="2"/>
  <c r="L110" i="2"/>
  <c r="M110" i="2" s="1"/>
  <c r="E46" i="2"/>
  <c r="L46" i="2"/>
  <c r="M46" i="2" s="1"/>
  <c r="E141" i="2"/>
  <c r="L141" i="2"/>
  <c r="M141" i="2" s="1"/>
  <c r="L40" i="2"/>
  <c r="M40" i="2" s="1"/>
  <c r="E40" i="2"/>
  <c r="L36" i="2"/>
  <c r="M36" i="2" s="1"/>
  <c r="E36" i="2"/>
  <c r="L112" i="2"/>
  <c r="M112" i="2" s="1"/>
  <c r="E112" i="2"/>
  <c r="A14" i="6"/>
  <c r="H13" i="6"/>
  <c r="G13" i="6"/>
  <c r="L103" i="2"/>
  <c r="M103" i="2" s="1"/>
  <c r="E103" i="2"/>
  <c r="E122" i="2"/>
  <c r="L122" i="2"/>
  <c r="M122" i="2" s="1"/>
  <c r="E58" i="2"/>
  <c r="L58" i="2"/>
  <c r="M58" i="2" s="1"/>
  <c r="E145" i="2"/>
  <c r="L145" i="2"/>
  <c r="M145" i="2" s="1"/>
  <c r="E125" i="2"/>
  <c r="L125" i="2"/>
  <c r="M125" i="2" s="1"/>
  <c r="L68" i="2"/>
  <c r="M68" i="2" s="1"/>
  <c r="E68" i="2"/>
  <c r="L144" i="2"/>
  <c r="M144" i="2" s="1"/>
  <c r="E144" i="2"/>
  <c r="A16" i="3"/>
  <c r="H15" i="3"/>
  <c r="G15" i="3"/>
  <c r="L129" i="5"/>
  <c r="M129" i="5" s="1"/>
  <c r="E129" i="5"/>
  <c r="E170" i="5"/>
  <c r="L170" i="5"/>
  <c r="M170" i="5" s="1"/>
  <c r="E102" i="5"/>
  <c r="L102" i="5"/>
  <c r="M102" i="5" s="1"/>
  <c r="L41" i="5"/>
  <c r="M41" i="5" s="1"/>
  <c r="E41" i="5"/>
  <c r="L119" i="5"/>
  <c r="M119" i="5" s="1"/>
  <c r="E119" i="5"/>
  <c r="L9" i="5"/>
  <c r="M9" i="5" s="1"/>
  <c r="E9" i="5"/>
  <c r="E27" i="5"/>
  <c r="L27" i="5"/>
  <c r="M27" i="5" s="1"/>
  <c r="L12" i="6"/>
  <c r="M12" i="6" s="1"/>
  <c r="L139" i="2"/>
  <c r="M139" i="2" s="1"/>
  <c r="E139" i="2"/>
  <c r="L11" i="2"/>
  <c r="M11" i="2" s="1"/>
  <c r="E11" i="2"/>
  <c r="E94" i="2"/>
  <c r="L94" i="2"/>
  <c r="M94" i="2" s="1"/>
  <c r="E30" i="2"/>
  <c r="L30" i="2"/>
  <c r="M30" i="2" s="1"/>
  <c r="E89" i="2"/>
  <c r="L89" i="2"/>
  <c r="M89" i="2" s="1"/>
  <c r="L92" i="2"/>
  <c r="M92" i="2" s="1"/>
  <c r="E92" i="2"/>
  <c r="L48" i="2"/>
  <c r="M48" i="2" s="1"/>
  <c r="E48" i="2"/>
  <c r="L136" i="2"/>
  <c r="M136" i="2" s="1"/>
  <c r="E136" i="2"/>
  <c r="L16" i="2"/>
  <c r="M16" i="2" s="1"/>
  <c r="E16" i="2"/>
  <c r="L123" i="2"/>
  <c r="M123" i="2" s="1"/>
  <c r="E123" i="2"/>
  <c r="L59" i="2"/>
  <c r="M59" i="2" s="1"/>
  <c r="E59" i="2"/>
  <c r="E142" i="2"/>
  <c r="L142" i="2"/>
  <c r="M142" i="2" s="1"/>
  <c r="E78" i="2"/>
  <c r="L78" i="2"/>
  <c r="M78" i="2" s="1"/>
  <c r="E14" i="2"/>
  <c r="L14" i="2"/>
  <c r="M14" i="2" s="1"/>
  <c r="E57" i="2"/>
  <c r="L57" i="2"/>
  <c r="M57" i="2" s="1"/>
  <c r="L56" i="2"/>
  <c r="M56" i="2" s="1"/>
  <c r="E56" i="2"/>
  <c r="L128" i="2"/>
  <c r="M128" i="2" s="1"/>
  <c r="E128" i="2"/>
  <c r="L76" i="2"/>
  <c r="M76" i="2" s="1"/>
  <c r="E76" i="2"/>
  <c r="L135" i="2"/>
  <c r="M135" i="2" s="1"/>
  <c r="E135" i="2"/>
  <c r="L71" i="2"/>
  <c r="M71" i="2" s="1"/>
  <c r="E71" i="2"/>
  <c r="E154" i="2"/>
  <c r="L154" i="2"/>
  <c r="M154" i="2" s="1"/>
  <c r="E90" i="2"/>
  <c r="L90" i="2"/>
  <c r="M90" i="2" s="1"/>
  <c r="E26" i="2"/>
  <c r="L26" i="2"/>
  <c r="M26" i="2" s="1"/>
  <c r="E81" i="2"/>
  <c r="L81" i="2"/>
  <c r="M81" i="2" s="1"/>
  <c r="L88" i="2"/>
  <c r="M88" i="2" s="1"/>
  <c r="E88" i="2"/>
  <c r="E37" i="2"/>
  <c r="L37" i="2"/>
  <c r="M37" i="2" s="1"/>
  <c r="L108" i="2"/>
  <c r="M108" i="2" s="1"/>
  <c r="E108" i="2"/>
  <c r="I14" i="3"/>
  <c r="L14" i="3"/>
  <c r="M14" i="3" s="1"/>
  <c r="L161" i="5"/>
  <c r="M161" i="5" s="1"/>
  <c r="E161" i="5"/>
  <c r="L97" i="5"/>
  <c r="M97" i="5" s="1"/>
  <c r="E97" i="5"/>
  <c r="E138" i="5"/>
  <c r="L138" i="5"/>
  <c r="M138" i="5" s="1"/>
  <c r="E135" i="5"/>
  <c r="L135" i="5"/>
  <c r="M135" i="5" s="1"/>
  <c r="L73" i="5"/>
  <c r="M73" i="5" s="1"/>
  <c r="E73" i="5"/>
  <c r="E188" i="5"/>
  <c r="L188" i="5"/>
  <c r="M188" i="5" s="1"/>
  <c r="E115" i="5"/>
  <c r="L115" i="5"/>
  <c r="M115" i="5" s="1"/>
  <c r="L71" i="5"/>
  <c r="M71" i="5" s="1"/>
  <c r="E71" i="5"/>
  <c r="E54" i="5"/>
  <c r="L54" i="5"/>
  <c r="M54" i="5" s="1"/>
  <c r="L24" i="5"/>
  <c r="M24" i="5" s="1"/>
  <c r="E24" i="5"/>
  <c r="L147" i="2"/>
  <c r="M147" i="2" s="1"/>
  <c r="E147" i="2"/>
  <c r="L83" i="2"/>
  <c r="M83" i="2" s="1"/>
  <c r="E83" i="2"/>
  <c r="L19" i="2"/>
  <c r="M19" i="2" s="1"/>
  <c r="E19" i="2"/>
  <c r="E102" i="2"/>
  <c r="L102" i="2"/>
  <c r="M102" i="2" s="1"/>
  <c r="E38" i="2"/>
  <c r="L38" i="2"/>
  <c r="M38" i="2" s="1"/>
  <c r="E8" i="2" l="1"/>
  <c r="A15" i="6"/>
  <c r="H14" i="6"/>
  <c r="G14" i="6"/>
  <c r="E8" i="5"/>
  <c r="L12" i="4"/>
  <c r="M12" i="4" s="1"/>
  <c r="D12" i="4"/>
  <c r="E12" i="4" s="1"/>
  <c r="M8" i="2"/>
  <c r="M8" i="5"/>
  <c r="I15" i="3"/>
  <c r="L15" i="3"/>
  <c r="M15" i="3" s="1"/>
  <c r="D15" i="3"/>
  <c r="E15" i="3" s="1"/>
  <c r="G13" i="4"/>
  <c r="A14" i="4"/>
  <c r="H13" i="4"/>
  <c r="I13" i="4" s="1"/>
  <c r="A17" i="3"/>
  <c r="H16" i="3"/>
  <c r="G16" i="3"/>
  <c r="I13" i="6"/>
  <c r="D13" i="6"/>
  <c r="E13" i="6" s="1"/>
  <c r="L13" i="6"/>
  <c r="M13" i="6" s="1"/>
  <c r="I14" i="6" l="1"/>
  <c r="D14" i="6"/>
  <c r="E14" i="6" s="1"/>
  <c r="L14" i="6"/>
  <c r="M14" i="6" s="1"/>
  <c r="A16" i="6"/>
  <c r="H15" i="6"/>
  <c r="G15" i="6"/>
  <c r="I16" i="3"/>
  <c r="L16" i="3"/>
  <c r="M16" i="3" s="1"/>
  <c r="D16" i="3"/>
  <c r="E16" i="3" s="1"/>
  <c r="G14" i="4"/>
  <c r="A15" i="4"/>
  <c r="H14" i="4"/>
  <c r="I14" i="4" s="1"/>
  <c r="A18" i="3"/>
  <c r="H17" i="3"/>
  <c r="G17" i="3"/>
  <c r="L13" i="4"/>
  <c r="M13" i="4" s="1"/>
  <c r="D13" i="4"/>
  <c r="E13" i="4" s="1"/>
  <c r="L14" i="4" l="1"/>
  <c r="M14" i="4" s="1"/>
  <c r="D14" i="4"/>
  <c r="E14" i="4" s="1"/>
  <c r="A17" i="6"/>
  <c r="H16" i="6"/>
  <c r="G16" i="6"/>
  <c r="A19" i="3"/>
  <c r="H18" i="3"/>
  <c r="G18" i="3"/>
  <c r="G15" i="4"/>
  <c r="A16" i="4"/>
  <c r="H15" i="4"/>
  <c r="I15" i="4" s="1"/>
  <c r="I15" i="6"/>
  <c r="D15" i="6"/>
  <c r="E15" i="6" s="1"/>
  <c r="L15" i="6"/>
  <c r="M15" i="6" s="1"/>
  <c r="I17" i="3"/>
  <c r="L17" i="3"/>
  <c r="M17" i="3" s="1"/>
  <c r="D17" i="3"/>
  <c r="E17" i="3" s="1"/>
  <c r="I16" i="6" l="1"/>
  <c r="D16" i="6"/>
  <c r="E16" i="6" s="1"/>
  <c r="L16" i="6"/>
  <c r="M16" i="6" s="1"/>
  <c r="G16" i="4"/>
  <c r="A17" i="4"/>
  <c r="H16" i="4"/>
  <c r="I16" i="4" s="1"/>
  <c r="A20" i="3"/>
  <c r="H19" i="3"/>
  <c r="G19" i="3"/>
  <c r="L15" i="4"/>
  <c r="M15" i="4" s="1"/>
  <c r="D15" i="4"/>
  <c r="E15" i="4" s="1"/>
  <c r="I18" i="3"/>
  <c r="L18" i="3"/>
  <c r="M18" i="3" s="1"/>
  <c r="D18" i="3"/>
  <c r="E18" i="3" s="1"/>
  <c r="A18" i="6"/>
  <c r="H17" i="6"/>
  <c r="G17" i="6"/>
  <c r="I17" i="6" l="1"/>
  <c r="D17" i="6"/>
  <c r="E17" i="6" s="1"/>
  <c r="L17" i="6"/>
  <c r="M17" i="6" s="1"/>
  <c r="A19" i="6"/>
  <c r="H18" i="6"/>
  <c r="G18" i="6"/>
  <c r="A21" i="3"/>
  <c r="H20" i="3"/>
  <c r="G20" i="3"/>
  <c r="L16" i="4"/>
  <c r="M16" i="4" s="1"/>
  <c r="D16" i="4"/>
  <c r="E16" i="4" s="1"/>
  <c r="I19" i="3"/>
  <c r="L19" i="3"/>
  <c r="M19" i="3" s="1"/>
  <c r="D19" i="3"/>
  <c r="E19" i="3" s="1"/>
  <c r="G17" i="4"/>
  <c r="A18" i="4"/>
  <c r="H17" i="4"/>
  <c r="I17" i="4" s="1"/>
  <c r="G18" i="4" l="1"/>
  <c r="A19" i="4"/>
  <c r="H18" i="4"/>
  <c r="I18" i="4" s="1"/>
  <c r="A22" i="3"/>
  <c r="H21" i="3"/>
  <c r="G21" i="3"/>
  <c r="A20" i="6"/>
  <c r="H19" i="6"/>
  <c r="G19" i="6"/>
  <c r="I20" i="3"/>
  <c r="L20" i="3"/>
  <c r="M20" i="3" s="1"/>
  <c r="D20" i="3"/>
  <c r="E20" i="3" s="1"/>
  <c r="L17" i="4"/>
  <c r="M17" i="4" s="1"/>
  <c r="D17" i="4"/>
  <c r="E17" i="4" s="1"/>
  <c r="I18" i="6"/>
  <c r="D18" i="6"/>
  <c r="E18" i="6" s="1"/>
  <c r="L18" i="6"/>
  <c r="M18" i="6" s="1"/>
  <c r="A21" i="6" l="1"/>
  <c r="H20" i="6"/>
  <c r="G20" i="6"/>
  <c r="L18" i="4"/>
  <c r="M18" i="4" s="1"/>
  <c r="D18" i="4"/>
  <c r="E18" i="4" s="1"/>
  <c r="I19" i="6"/>
  <c r="D19" i="6"/>
  <c r="E19" i="6" s="1"/>
  <c r="L19" i="6"/>
  <c r="M19" i="6" s="1"/>
  <c r="G19" i="4"/>
  <c r="A20" i="4"/>
  <c r="H19" i="4"/>
  <c r="I19" i="4" s="1"/>
  <c r="A23" i="3"/>
  <c r="H22" i="3"/>
  <c r="G22" i="3"/>
  <c r="I21" i="3"/>
  <c r="L21" i="3"/>
  <c r="M21" i="3" s="1"/>
  <c r="D21" i="3"/>
  <c r="E21" i="3" s="1"/>
  <c r="L19" i="4" l="1"/>
  <c r="M19" i="4" s="1"/>
  <c r="D19" i="4"/>
  <c r="E19" i="4" s="1"/>
  <c r="G20" i="4"/>
  <c r="A21" i="4"/>
  <c r="H20" i="4"/>
  <c r="I20" i="4" s="1"/>
  <c r="I20" i="6"/>
  <c r="D20" i="6"/>
  <c r="E20" i="6" s="1"/>
  <c r="L20" i="6"/>
  <c r="M20" i="6" s="1"/>
  <c r="A24" i="3"/>
  <c r="H23" i="3"/>
  <c r="G23" i="3"/>
  <c r="I22" i="3"/>
  <c r="L22" i="3"/>
  <c r="M22" i="3" s="1"/>
  <c r="D22" i="3"/>
  <c r="E22" i="3" s="1"/>
  <c r="A22" i="6"/>
  <c r="H21" i="6"/>
  <c r="G21" i="6"/>
  <c r="I21" i="6" l="1"/>
  <c r="D21" i="6"/>
  <c r="E21" i="6" s="1"/>
  <c r="L21" i="6"/>
  <c r="M21" i="6" s="1"/>
  <c r="A23" i="6"/>
  <c r="H22" i="6"/>
  <c r="G22" i="6"/>
  <c r="G21" i="4"/>
  <c r="A22" i="4"/>
  <c r="H21" i="4"/>
  <c r="I21" i="4" s="1"/>
  <c r="I23" i="3"/>
  <c r="L23" i="3"/>
  <c r="M23" i="3" s="1"/>
  <c r="D23" i="3"/>
  <c r="E23" i="3" s="1"/>
  <c r="A25" i="3"/>
  <c r="H24" i="3"/>
  <c r="G24" i="3"/>
  <c r="L20" i="4"/>
  <c r="M20" i="4" s="1"/>
  <c r="D20" i="4"/>
  <c r="E20" i="4" s="1"/>
  <c r="G22" i="4" l="1"/>
  <c r="A23" i="4"/>
  <c r="H22" i="4"/>
  <c r="I22" i="4" s="1"/>
  <c r="A24" i="6"/>
  <c r="H23" i="6"/>
  <c r="G23" i="6"/>
  <c r="I24" i="3"/>
  <c r="L24" i="3"/>
  <c r="M24" i="3" s="1"/>
  <c r="D24" i="3"/>
  <c r="E24" i="3" s="1"/>
  <c r="A26" i="3"/>
  <c r="H25" i="3"/>
  <c r="G25" i="3"/>
  <c r="L21" i="4"/>
  <c r="M21" i="4" s="1"/>
  <c r="D21" i="4"/>
  <c r="E21" i="4" s="1"/>
  <c r="I22" i="6"/>
  <c r="D22" i="6"/>
  <c r="E22" i="6" s="1"/>
  <c r="L22" i="6"/>
  <c r="M22" i="6" s="1"/>
  <c r="I25" i="3" l="1"/>
  <c r="L25" i="3"/>
  <c r="M25" i="3" s="1"/>
  <c r="D25" i="3"/>
  <c r="E25" i="3" s="1"/>
  <c r="A27" i="3"/>
  <c r="H26" i="3"/>
  <c r="G26" i="3"/>
  <c r="G23" i="4"/>
  <c r="A24" i="4"/>
  <c r="H23" i="4"/>
  <c r="I23" i="4" s="1"/>
  <c r="A25" i="6"/>
  <c r="H24" i="6"/>
  <c r="G24" i="6"/>
  <c r="L22" i="4"/>
  <c r="M22" i="4" s="1"/>
  <c r="D22" i="4"/>
  <c r="E22" i="4" s="1"/>
  <c r="I23" i="6"/>
  <c r="D23" i="6"/>
  <c r="E23" i="6" s="1"/>
  <c r="L23" i="6"/>
  <c r="M23" i="6" s="1"/>
  <c r="G24" i="4" l="1"/>
  <c r="A25" i="4"/>
  <c r="H24" i="4"/>
  <c r="I24" i="4" s="1"/>
  <c r="A28" i="3"/>
  <c r="H27" i="3"/>
  <c r="G27" i="3"/>
  <c r="I24" i="6"/>
  <c r="D24" i="6"/>
  <c r="E24" i="6" s="1"/>
  <c r="L24" i="6"/>
  <c r="M24" i="6" s="1"/>
  <c r="A26" i="6"/>
  <c r="H25" i="6"/>
  <c r="G25" i="6"/>
  <c r="L23" i="4"/>
  <c r="M23" i="4" s="1"/>
  <c r="D23" i="4"/>
  <c r="E23" i="4" s="1"/>
  <c r="I26" i="3"/>
  <c r="L26" i="3"/>
  <c r="M26" i="3" s="1"/>
  <c r="D26" i="3"/>
  <c r="E26" i="3" s="1"/>
  <c r="A29" i="3" l="1"/>
  <c r="H28" i="3"/>
  <c r="G28" i="3"/>
  <c r="I25" i="6"/>
  <c r="D25" i="6"/>
  <c r="E25" i="6" s="1"/>
  <c r="L25" i="6"/>
  <c r="M25" i="6" s="1"/>
  <c r="L24" i="4"/>
  <c r="M24" i="4" s="1"/>
  <c r="D24" i="4"/>
  <c r="E24" i="4" s="1"/>
  <c r="A27" i="6"/>
  <c r="H26" i="6"/>
  <c r="G26" i="6"/>
  <c r="G25" i="4"/>
  <c r="A26" i="4"/>
  <c r="H25" i="4"/>
  <c r="I25" i="4" s="1"/>
  <c r="I27" i="3"/>
  <c r="L27" i="3"/>
  <c r="M27" i="3" s="1"/>
  <c r="D27" i="3"/>
  <c r="E27" i="3" s="1"/>
  <c r="L25" i="4" l="1"/>
  <c r="M25" i="4" s="1"/>
  <c r="D25" i="4"/>
  <c r="E25" i="4" s="1"/>
  <c r="I26" i="6"/>
  <c r="D26" i="6"/>
  <c r="E26" i="6" s="1"/>
  <c r="L26" i="6"/>
  <c r="M26" i="6" s="1"/>
  <c r="I28" i="3"/>
  <c r="L28" i="3"/>
  <c r="M28" i="3" s="1"/>
  <c r="D28" i="3"/>
  <c r="E28" i="3" s="1"/>
  <c r="G26" i="4"/>
  <c r="A27" i="4"/>
  <c r="H26" i="4"/>
  <c r="I26" i="4" s="1"/>
  <c r="A28" i="6"/>
  <c r="H27" i="6"/>
  <c r="G27" i="6"/>
  <c r="A30" i="3"/>
  <c r="H29" i="3"/>
  <c r="G29" i="3"/>
  <c r="A29" i="6" l="1"/>
  <c r="H28" i="6"/>
  <c r="G28" i="6"/>
  <c r="A31" i="3"/>
  <c r="H30" i="3"/>
  <c r="G30" i="3"/>
  <c r="L26" i="4"/>
  <c r="M26" i="4" s="1"/>
  <c r="D26" i="4"/>
  <c r="E26" i="4" s="1"/>
  <c r="I29" i="3"/>
  <c r="L29" i="3"/>
  <c r="M29" i="3" s="1"/>
  <c r="D29" i="3"/>
  <c r="E29" i="3" s="1"/>
  <c r="G27" i="4"/>
  <c r="A28" i="4"/>
  <c r="H27" i="4"/>
  <c r="I27" i="4" s="1"/>
  <c r="I27" i="6"/>
  <c r="D27" i="6"/>
  <c r="E27" i="6" s="1"/>
  <c r="L27" i="6"/>
  <c r="M27" i="6" s="1"/>
  <c r="A32" i="3" l="1"/>
  <c r="H31" i="3"/>
  <c r="G31" i="3"/>
  <c r="L27" i="4"/>
  <c r="M27" i="4" s="1"/>
  <c r="D27" i="4"/>
  <c r="E27" i="4" s="1"/>
  <c r="I28" i="6"/>
  <c r="D28" i="6"/>
  <c r="E28" i="6" s="1"/>
  <c r="L28" i="6"/>
  <c r="M28" i="6" s="1"/>
  <c r="G28" i="4"/>
  <c r="A29" i="4"/>
  <c r="H28" i="4"/>
  <c r="I28" i="4" s="1"/>
  <c r="I30" i="3"/>
  <c r="L30" i="3"/>
  <c r="M30" i="3" s="1"/>
  <c r="D30" i="3"/>
  <c r="E30" i="3" s="1"/>
  <c r="A30" i="6"/>
  <c r="H29" i="6"/>
  <c r="G29" i="6"/>
  <c r="I29" i="6" l="1"/>
  <c r="D29" i="6"/>
  <c r="E29" i="6" s="1"/>
  <c r="L29" i="6"/>
  <c r="M29" i="6" s="1"/>
  <c r="L28" i="4"/>
  <c r="M28" i="4" s="1"/>
  <c r="D28" i="4"/>
  <c r="E28" i="4" s="1"/>
  <c r="G29" i="4"/>
  <c r="A30" i="4"/>
  <c r="H29" i="4"/>
  <c r="I29" i="4" s="1"/>
  <c r="I31" i="3"/>
  <c r="L31" i="3"/>
  <c r="M31" i="3" s="1"/>
  <c r="D31" i="3"/>
  <c r="E31" i="3" s="1"/>
  <c r="A31" i="6"/>
  <c r="H30" i="6"/>
  <c r="G30" i="6"/>
  <c r="A33" i="3"/>
  <c r="H32" i="3"/>
  <c r="G32" i="3"/>
  <c r="A32" i="6" l="1"/>
  <c r="H31" i="6"/>
  <c r="G31" i="6"/>
  <c r="G30" i="4"/>
  <c r="A31" i="4"/>
  <c r="H30" i="4"/>
  <c r="I30" i="4" s="1"/>
  <c r="I32" i="3"/>
  <c r="L32" i="3"/>
  <c r="M32" i="3" s="1"/>
  <c r="D32" i="3"/>
  <c r="E32" i="3" s="1"/>
  <c r="L29" i="4"/>
  <c r="M29" i="4" s="1"/>
  <c r="D29" i="4"/>
  <c r="E29" i="4" s="1"/>
  <c r="A34" i="3"/>
  <c r="H33" i="3"/>
  <c r="G33" i="3"/>
  <c r="I30" i="6"/>
  <c r="D30" i="6"/>
  <c r="E30" i="6" s="1"/>
  <c r="L30" i="6"/>
  <c r="M30" i="6" s="1"/>
  <c r="A35" i="3" l="1"/>
  <c r="H34" i="3"/>
  <c r="G34" i="3"/>
  <c r="L30" i="4"/>
  <c r="M30" i="4" s="1"/>
  <c r="D30" i="4"/>
  <c r="E30" i="4" s="1"/>
  <c r="I31" i="6"/>
  <c r="D31" i="6"/>
  <c r="E31" i="6" s="1"/>
  <c r="L31" i="6"/>
  <c r="M31" i="6" s="1"/>
  <c r="I33" i="3"/>
  <c r="L33" i="3"/>
  <c r="M33" i="3" s="1"/>
  <c r="D33" i="3"/>
  <c r="E33" i="3" s="1"/>
  <c r="G31" i="4"/>
  <c r="A32" i="4"/>
  <c r="H31" i="4"/>
  <c r="I31" i="4" s="1"/>
  <c r="A33" i="6"/>
  <c r="H32" i="6"/>
  <c r="G32" i="6"/>
  <c r="I32" i="6" l="1"/>
  <c r="D32" i="6"/>
  <c r="E32" i="6" s="1"/>
  <c r="L32" i="6"/>
  <c r="M32" i="6" s="1"/>
  <c r="L31" i="4"/>
  <c r="M31" i="4" s="1"/>
  <c r="D31" i="4"/>
  <c r="E31" i="4" s="1"/>
  <c r="I34" i="3"/>
  <c r="L34" i="3"/>
  <c r="M34" i="3" s="1"/>
  <c r="D34" i="3"/>
  <c r="E34" i="3" s="1"/>
  <c r="A34" i="6"/>
  <c r="H33" i="6"/>
  <c r="G33" i="6"/>
  <c r="G32" i="4"/>
  <c r="A33" i="4"/>
  <c r="H32" i="4"/>
  <c r="I32" i="4" s="1"/>
  <c r="A36" i="3"/>
  <c r="H35" i="3"/>
  <c r="G35" i="3"/>
  <c r="I35" i="3" l="1"/>
  <c r="L35" i="3"/>
  <c r="M35" i="3" s="1"/>
  <c r="D35" i="3"/>
  <c r="E35" i="3" s="1"/>
  <c r="L32" i="4"/>
  <c r="M32" i="4" s="1"/>
  <c r="D32" i="4"/>
  <c r="E32" i="4" s="1"/>
  <c r="I33" i="6"/>
  <c r="D33" i="6"/>
  <c r="E33" i="6" s="1"/>
  <c r="L33" i="6"/>
  <c r="M33" i="6" s="1"/>
  <c r="A37" i="3"/>
  <c r="H36" i="3"/>
  <c r="G36" i="3"/>
  <c r="G33" i="4"/>
  <c r="A34" i="4"/>
  <c r="H33" i="4"/>
  <c r="I33" i="4" s="1"/>
  <c r="A35" i="6"/>
  <c r="H34" i="6"/>
  <c r="G34" i="6"/>
  <c r="G34" i="4" l="1"/>
  <c r="A35" i="4"/>
  <c r="H34" i="4"/>
  <c r="I34" i="4" s="1"/>
  <c r="A38" i="3"/>
  <c r="H37" i="3"/>
  <c r="G37" i="3"/>
  <c r="A36" i="6"/>
  <c r="H35" i="6"/>
  <c r="G35" i="6"/>
  <c r="I34" i="6"/>
  <c r="D34" i="6"/>
  <c r="E34" i="6" s="1"/>
  <c r="L34" i="6"/>
  <c r="M34" i="6" s="1"/>
  <c r="L33" i="4"/>
  <c r="M33" i="4" s="1"/>
  <c r="D33" i="4"/>
  <c r="E33" i="4" s="1"/>
  <c r="I36" i="3"/>
  <c r="L36" i="3"/>
  <c r="M36" i="3" s="1"/>
  <c r="D36" i="3"/>
  <c r="E36" i="3" s="1"/>
  <c r="I35" i="6" l="1"/>
  <c r="D35" i="6"/>
  <c r="E35" i="6" s="1"/>
  <c r="L35" i="6"/>
  <c r="M35" i="6" s="1"/>
  <c r="A37" i="6"/>
  <c r="H36" i="6"/>
  <c r="G36" i="6"/>
  <c r="G35" i="4"/>
  <c r="A36" i="4"/>
  <c r="H35" i="4"/>
  <c r="I35" i="4" s="1"/>
  <c r="A39" i="3"/>
  <c r="H38" i="3"/>
  <c r="G38" i="3"/>
  <c r="L34" i="4"/>
  <c r="M34" i="4" s="1"/>
  <c r="D34" i="4"/>
  <c r="E34" i="4" s="1"/>
  <c r="I37" i="3"/>
  <c r="L37" i="3"/>
  <c r="M37" i="3" s="1"/>
  <c r="D37" i="3"/>
  <c r="E37" i="3" s="1"/>
  <c r="G36" i="4" l="1"/>
  <c r="A37" i="4"/>
  <c r="H36" i="4"/>
  <c r="I36" i="4" s="1"/>
  <c r="A38" i="6"/>
  <c r="H37" i="6"/>
  <c r="G37" i="6"/>
  <c r="I38" i="3"/>
  <c r="L38" i="3"/>
  <c r="M38" i="3" s="1"/>
  <c r="D38" i="3"/>
  <c r="E38" i="3" s="1"/>
  <c r="A40" i="3"/>
  <c r="H39" i="3"/>
  <c r="G39" i="3"/>
  <c r="L35" i="4"/>
  <c r="M35" i="4" s="1"/>
  <c r="D35" i="4"/>
  <c r="E35" i="4" s="1"/>
  <c r="I36" i="6"/>
  <c r="D36" i="6"/>
  <c r="E36" i="6" s="1"/>
  <c r="L36" i="6"/>
  <c r="M36" i="6" s="1"/>
  <c r="A39" i="6" l="1"/>
  <c r="H38" i="6"/>
  <c r="G38" i="6"/>
  <c r="I37" i="6"/>
  <c r="D37" i="6"/>
  <c r="E37" i="6" s="1"/>
  <c r="L37" i="6"/>
  <c r="M37" i="6" s="1"/>
  <c r="I39" i="3"/>
  <c r="L39" i="3"/>
  <c r="M39" i="3" s="1"/>
  <c r="D39" i="3"/>
  <c r="E39" i="3" s="1"/>
  <c r="L36" i="4"/>
  <c r="M36" i="4" s="1"/>
  <c r="D36" i="4"/>
  <c r="E36" i="4" s="1"/>
  <c r="A41" i="3"/>
  <c r="H40" i="3"/>
  <c r="G40" i="3"/>
  <c r="G37" i="4"/>
  <c r="A38" i="4"/>
  <c r="H37" i="4"/>
  <c r="I37" i="4" s="1"/>
  <c r="G38" i="4" l="1"/>
  <c r="A39" i="4"/>
  <c r="H38" i="4"/>
  <c r="I38" i="4" s="1"/>
  <c r="A42" i="3"/>
  <c r="H41" i="3"/>
  <c r="G41" i="3"/>
  <c r="I38" i="6"/>
  <c r="D38" i="6"/>
  <c r="E38" i="6" s="1"/>
  <c r="L38" i="6"/>
  <c r="M38" i="6" s="1"/>
  <c r="L37" i="4"/>
  <c r="M37" i="4" s="1"/>
  <c r="D37" i="4"/>
  <c r="E37" i="4" s="1"/>
  <c r="I40" i="3"/>
  <c r="L40" i="3"/>
  <c r="M40" i="3" s="1"/>
  <c r="D40" i="3"/>
  <c r="E40" i="3" s="1"/>
  <c r="A40" i="6"/>
  <c r="H39" i="6"/>
  <c r="G39" i="6"/>
  <c r="L38" i="4" l="1"/>
  <c r="M38" i="4" s="1"/>
  <c r="D38" i="4"/>
  <c r="E38" i="4" s="1"/>
  <c r="G39" i="4"/>
  <c r="A40" i="4"/>
  <c r="H39" i="4"/>
  <c r="I39" i="4" s="1"/>
  <c r="I39" i="6"/>
  <c r="D39" i="6"/>
  <c r="E39" i="6" s="1"/>
  <c r="L39" i="6"/>
  <c r="M39" i="6" s="1"/>
  <c r="A43" i="3"/>
  <c r="H42" i="3"/>
  <c r="G42" i="3"/>
  <c r="A41" i="6"/>
  <c r="H40" i="6"/>
  <c r="G40" i="6"/>
  <c r="I41" i="3"/>
  <c r="L41" i="3"/>
  <c r="M41" i="3" s="1"/>
  <c r="D41" i="3"/>
  <c r="E41" i="3" s="1"/>
  <c r="A42" i="6" l="1"/>
  <c r="H41" i="6"/>
  <c r="G41" i="6"/>
  <c r="G40" i="4"/>
  <c r="A41" i="4"/>
  <c r="H40" i="4"/>
  <c r="I40" i="4" s="1"/>
  <c r="I42" i="3"/>
  <c r="L42" i="3"/>
  <c r="M42" i="3" s="1"/>
  <c r="D42" i="3"/>
  <c r="E42" i="3" s="1"/>
  <c r="I40" i="6"/>
  <c r="D40" i="6"/>
  <c r="E40" i="6" s="1"/>
  <c r="L40" i="6"/>
  <c r="M40" i="6" s="1"/>
  <c r="A44" i="3"/>
  <c r="H43" i="3"/>
  <c r="G43" i="3"/>
  <c r="L39" i="4"/>
  <c r="M39" i="4" s="1"/>
  <c r="D39" i="4"/>
  <c r="E39" i="4" s="1"/>
  <c r="I43" i="3" l="1"/>
  <c r="L43" i="3"/>
  <c r="M43" i="3" s="1"/>
  <c r="D43" i="3"/>
  <c r="E43" i="3" s="1"/>
  <c r="L40" i="4"/>
  <c r="M40" i="4" s="1"/>
  <c r="D40" i="4"/>
  <c r="E40" i="4" s="1"/>
  <c r="I41" i="6"/>
  <c r="D41" i="6"/>
  <c r="E41" i="6" s="1"/>
  <c r="L41" i="6"/>
  <c r="M41" i="6" s="1"/>
  <c r="A45" i="3"/>
  <c r="H44" i="3"/>
  <c r="G44" i="3"/>
  <c r="G41" i="4"/>
  <c r="A42" i="4"/>
  <c r="H41" i="4"/>
  <c r="I41" i="4" s="1"/>
  <c r="A43" i="6"/>
  <c r="H42" i="6"/>
  <c r="G42" i="6"/>
  <c r="L41" i="4" l="1"/>
  <c r="M41" i="4" s="1"/>
  <c r="D41" i="4"/>
  <c r="E41" i="4" s="1"/>
  <c r="I44" i="3"/>
  <c r="L44" i="3"/>
  <c r="M44" i="3" s="1"/>
  <c r="D44" i="3"/>
  <c r="E44" i="3" s="1"/>
  <c r="I42" i="6"/>
  <c r="D42" i="6"/>
  <c r="E42" i="6" s="1"/>
  <c r="L42" i="6"/>
  <c r="M42" i="6" s="1"/>
  <c r="A44" i="6"/>
  <c r="H43" i="6"/>
  <c r="G43" i="6"/>
  <c r="G42" i="4"/>
  <c r="A43" i="4"/>
  <c r="H42" i="4"/>
  <c r="I42" i="4" s="1"/>
  <c r="A46" i="3"/>
  <c r="H45" i="3"/>
  <c r="G45" i="3"/>
  <c r="A47" i="3" l="1"/>
  <c r="H46" i="3"/>
  <c r="G46" i="3"/>
  <c r="G43" i="4"/>
  <c r="A44" i="4"/>
  <c r="H43" i="4"/>
  <c r="I43" i="4" s="1"/>
  <c r="I45" i="3"/>
  <c r="L45" i="3"/>
  <c r="M45" i="3" s="1"/>
  <c r="D45" i="3"/>
  <c r="E45" i="3" s="1"/>
  <c r="L42" i="4"/>
  <c r="M42" i="4" s="1"/>
  <c r="D42" i="4"/>
  <c r="E42" i="4" s="1"/>
  <c r="I43" i="6"/>
  <c r="D43" i="6"/>
  <c r="E43" i="6" s="1"/>
  <c r="L43" i="6"/>
  <c r="M43" i="6" s="1"/>
  <c r="A45" i="6"/>
  <c r="H44" i="6"/>
  <c r="G44" i="6"/>
  <c r="A46" i="6" l="1"/>
  <c r="H45" i="6"/>
  <c r="G45" i="6"/>
  <c r="I44" i="6"/>
  <c r="D44" i="6"/>
  <c r="E44" i="6" s="1"/>
  <c r="L44" i="6"/>
  <c r="M44" i="6" s="1"/>
  <c r="L43" i="4"/>
  <c r="M43" i="4" s="1"/>
  <c r="D43" i="4"/>
  <c r="E43" i="4" s="1"/>
  <c r="I46" i="3"/>
  <c r="L46" i="3"/>
  <c r="M46" i="3" s="1"/>
  <c r="D46" i="3"/>
  <c r="E46" i="3" s="1"/>
  <c r="G44" i="4"/>
  <c r="A45" i="4"/>
  <c r="H44" i="4"/>
  <c r="I44" i="4" s="1"/>
  <c r="A48" i="3"/>
  <c r="H47" i="3"/>
  <c r="G47" i="3"/>
  <c r="I47" i="3" l="1"/>
  <c r="L47" i="3"/>
  <c r="M47" i="3" s="1"/>
  <c r="D47" i="3"/>
  <c r="E47" i="3" s="1"/>
  <c r="L44" i="4"/>
  <c r="M44" i="4" s="1"/>
  <c r="D44" i="4"/>
  <c r="E44" i="4" s="1"/>
  <c r="I45" i="6"/>
  <c r="D45" i="6"/>
  <c r="E45" i="6" s="1"/>
  <c r="L45" i="6"/>
  <c r="M45" i="6" s="1"/>
  <c r="A49" i="3"/>
  <c r="H48" i="3"/>
  <c r="G48" i="3"/>
  <c r="G45" i="4"/>
  <c r="A46" i="4"/>
  <c r="H45" i="4"/>
  <c r="I45" i="4" s="1"/>
  <c r="A47" i="6"/>
  <c r="H46" i="6"/>
  <c r="G46" i="6"/>
  <c r="I46" i="6" l="1"/>
  <c r="D46" i="6"/>
  <c r="E46" i="6" s="1"/>
  <c r="L46" i="6"/>
  <c r="M46" i="6" s="1"/>
  <c r="L45" i="4"/>
  <c r="M45" i="4" s="1"/>
  <c r="D45" i="4"/>
  <c r="E45" i="4" s="1"/>
  <c r="I48" i="3"/>
  <c r="L48" i="3"/>
  <c r="M48" i="3" s="1"/>
  <c r="D48" i="3"/>
  <c r="E48" i="3" s="1"/>
  <c r="A48" i="6"/>
  <c r="H47" i="6"/>
  <c r="G47" i="6"/>
  <c r="G46" i="4"/>
  <c r="A47" i="4"/>
  <c r="H46" i="4"/>
  <c r="I46" i="4" s="1"/>
  <c r="A50" i="3"/>
  <c r="H49" i="3"/>
  <c r="G49" i="3"/>
  <c r="I49" i="3" l="1"/>
  <c r="L49" i="3"/>
  <c r="M49" i="3" s="1"/>
  <c r="D49" i="3"/>
  <c r="E49" i="3" s="1"/>
  <c r="A51" i="3"/>
  <c r="H50" i="3"/>
  <c r="G50" i="3"/>
  <c r="L46" i="4"/>
  <c r="M46" i="4" s="1"/>
  <c r="D46" i="4"/>
  <c r="E46" i="4" s="1"/>
  <c r="I47" i="6"/>
  <c r="D47" i="6"/>
  <c r="E47" i="6" s="1"/>
  <c r="L47" i="6"/>
  <c r="M47" i="6" s="1"/>
  <c r="G47" i="4"/>
  <c r="A48" i="4"/>
  <c r="H47" i="4"/>
  <c r="I47" i="4" s="1"/>
  <c r="A49" i="6"/>
  <c r="H48" i="6"/>
  <c r="G48" i="6"/>
  <c r="A50" i="6" l="1"/>
  <c r="H49" i="6"/>
  <c r="G49" i="6"/>
  <c r="I48" i="6"/>
  <c r="D48" i="6"/>
  <c r="E48" i="6" s="1"/>
  <c r="L48" i="6"/>
  <c r="M48" i="6" s="1"/>
  <c r="A52" i="3"/>
  <c r="H51" i="3"/>
  <c r="G51" i="3"/>
  <c r="L47" i="4"/>
  <c r="M47" i="4" s="1"/>
  <c r="D47" i="4"/>
  <c r="E47" i="4" s="1"/>
  <c r="G48" i="4"/>
  <c r="A49" i="4"/>
  <c r="H48" i="4"/>
  <c r="I48" i="4" s="1"/>
  <c r="I50" i="3"/>
  <c r="L50" i="3"/>
  <c r="M50" i="3" s="1"/>
  <c r="D50" i="3"/>
  <c r="E50" i="3" s="1"/>
  <c r="I51" i="3" l="1"/>
  <c r="L51" i="3"/>
  <c r="M51" i="3" s="1"/>
  <c r="D51" i="3"/>
  <c r="E51" i="3" s="1"/>
  <c r="A53" i="3"/>
  <c r="H52" i="3"/>
  <c r="G52" i="3"/>
  <c r="L48" i="4"/>
  <c r="M48" i="4" s="1"/>
  <c r="D48" i="4"/>
  <c r="E48" i="4" s="1"/>
  <c r="I49" i="6"/>
  <c r="D49" i="6"/>
  <c r="E49" i="6" s="1"/>
  <c r="L49" i="6"/>
  <c r="M49" i="6" s="1"/>
  <c r="G49" i="4"/>
  <c r="A50" i="4"/>
  <c r="H49" i="4"/>
  <c r="I49" i="4" s="1"/>
  <c r="A51" i="6"/>
  <c r="H50" i="6"/>
  <c r="G50" i="6"/>
  <c r="A54" i="3" l="1"/>
  <c r="H53" i="3"/>
  <c r="G53" i="3"/>
  <c r="A52" i="6"/>
  <c r="H51" i="6"/>
  <c r="G51" i="6"/>
  <c r="L49" i="4"/>
  <c r="M49" i="4" s="1"/>
  <c r="D49" i="4"/>
  <c r="E49" i="4" s="1"/>
  <c r="I50" i="6"/>
  <c r="D50" i="6"/>
  <c r="E50" i="6" s="1"/>
  <c r="L50" i="6"/>
  <c r="M50" i="6" s="1"/>
  <c r="G50" i="4"/>
  <c r="A51" i="4"/>
  <c r="H50" i="4"/>
  <c r="I50" i="4" s="1"/>
  <c r="I52" i="3"/>
  <c r="L52" i="3"/>
  <c r="M52" i="3" s="1"/>
  <c r="D52" i="3"/>
  <c r="E52" i="3" s="1"/>
  <c r="A53" i="6" l="1"/>
  <c r="H52" i="6"/>
  <c r="G52" i="6"/>
  <c r="L50" i="4"/>
  <c r="M50" i="4" s="1"/>
  <c r="D50" i="4"/>
  <c r="E50" i="4" s="1"/>
  <c r="I53" i="3"/>
  <c r="L53" i="3"/>
  <c r="M53" i="3" s="1"/>
  <c r="D53" i="3"/>
  <c r="E53" i="3" s="1"/>
  <c r="G51" i="4"/>
  <c r="A52" i="4"/>
  <c r="H51" i="4"/>
  <c r="I51" i="4" s="1"/>
  <c r="I51" i="6"/>
  <c r="D51" i="6"/>
  <c r="E51" i="6" s="1"/>
  <c r="L51" i="6"/>
  <c r="M51" i="6" s="1"/>
  <c r="A55" i="3"/>
  <c r="H54" i="3"/>
  <c r="G54" i="3"/>
  <c r="G52" i="4" l="1"/>
  <c r="A53" i="4"/>
  <c r="H52" i="4"/>
  <c r="I52" i="4" s="1"/>
  <c r="I54" i="3"/>
  <c r="L54" i="3"/>
  <c r="M54" i="3" s="1"/>
  <c r="D54" i="3"/>
  <c r="E54" i="3" s="1"/>
  <c r="A56" i="3"/>
  <c r="H55" i="3"/>
  <c r="G55" i="3"/>
  <c r="L51" i="4"/>
  <c r="M51" i="4" s="1"/>
  <c r="D51" i="4"/>
  <c r="E51" i="4" s="1"/>
  <c r="I52" i="6"/>
  <c r="D52" i="6"/>
  <c r="E52" i="6" s="1"/>
  <c r="L52" i="6"/>
  <c r="M52" i="6" s="1"/>
  <c r="A54" i="6"/>
  <c r="H53" i="6"/>
  <c r="G53" i="6"/>
  <c r="I55" i="3" l="1"/>
  <c r="L55" i="3"/>
  <c r="M55" i="3" s="1"/>
  <c r="D55" i="3"/>
  <c r="E55" i="3" s="1"/>
  <c r="H54" i="6"/>
  <c r="A55" i="6"/>
  <c r="G54" i="6"/>
  <c r="A57" i="3"/>
  <c r="H56" i="3"/>
  <c r="G56" i="3"/>
  <c r="L52" i="4"/>
  <c r="M52" i="4" s="1"/>
  <c r="D52" i="4"/>
  <c r="E52" i="4" s="1"/>
  <c r="I53" i="6"/>
  <c r="D53" i="6"/>
  <c r="E53" i="6" s="1"/>
  <c r="L53" i="6"/>
  <c r="M53" i="6" s="1"/>
  <c r="G53" i="4"/>
  <c r="A54" i="4"/>
  <c r="H53" i="4"/>
  <c r="I53" i="4" s="1"/>
  <c r="I54" i="6" l="1"/>
  <c r="D54" i="6"/>
  <c r="E54" i="6" s="1"/>
  <c r="L54" i="6"/>
  <c r="M54" i="6" s="1"/>
  <c r="A58" i="3"/>
  <c r="H57" i="3"/>
  <c r="G57" i="3"/>
  <c r="G54" i="4"/>
  <c r="A55" i="4"/>
  <c r="H54" i="4"/>
  <c r="I54" i="4" s="1"/>
  <c r="I56" i="3"/>
  <c r="L56" i="3"/>
  <c r="M56" i="3" s="1"/>
  <c r="D56" i="3"/>
  <c r="E56" i="3" s="1"/>
  <c r="L53" i="4"/>
  <c r="M53" i="4" s="1"/>
  <c r="D53" i="4"/>
  <c r="E53" i="4" s="1"/>
  <c r="G55" i="6"/>
  <c r="A56" i="6"/>
  <c r="H55" i="6"/>
  <c r="G56" i="6" l="1"/>
  <c r="A57" i="6"/>
  <c r="H56" i="6"/>
  <c r="G55" i="4"/>
  <c r="A56" i="4"/>
  <c r="H55" i="4"/>
  <c r="I55" i="4" s="1"/>
  <c r="A59" i="3"/>
  <c r="H58" i="3"/>
  <c r="G58" i="3"/>
  <c r="I55" i="6"/>
  <c r="D55" i="6"/>
  <c r="E55" i="6" s="1"/>
  <c r="L55" i="6"/>
  <c r="M55" i="6" s="1"/>
  <c r="L54" i="4"/>
  <c r="M54" i="4" s="1"/>
  <c r="D54" i="4"/>
  <c r="E54" i="4" s="1"/>
  <c r="I57" i="3"/>
  <c r="L57" i="3"/>
  <c r="M57" i="3" s="1"/>
  <c r="D57" i="3"/>
  <c r="E57" i="3" s="1"/>
  <c r="I58" i="3" l="1"/>
  <c r="L58" i="3"/>
  <c r="M58" i="3" s="1"/>
  <c r="D58" i="3"/>
  <c r="E58" i="3" s="1"/>
  <c r="A60" i="3"/>
  <c r="H59" i="3"/>
  <c r="G59" i="3"/>
  <c r="I56" i="6"/>
  <c r="D56" i="6"/>
  <c r="E56" i="6" s="1"/>
  <c r="L56" i="6"/>
  <c r="M56" i="6" s="1"/>
  <c r="L55" i="4"/>
  <c r="M55" i="4" s="1"/>
  <c r="D55" i="4"/>
  <c r="E55" i="4" s="1"/>
  <c r="G57" i="6"/>
  <c r="A58" i="6"/>
  <c r="H57" i="6"/>
  <c r="G56" i="4"/>
  <c r="A57" i="4"/>
  <c r="H56" i="4"/>
  <c r="I56" i="4" s="1"/>
  <c r="I57" i="6" l="1"/>
  <c r="D57" i="6"/>
  <c r="E57" i="6" s="1"/>
  <c r="L57" i="6"/>
  <c r="M57" i="6" s="1"/>
  <c r="G57" i="4"/>
  <c r="A58" i="4"/>
  <c r="H57" i="4"/>
  <c r="I57" i="4" s="1"/>
  <c r="A61" i="3"/>
  <c r="H60" i="3"/>
  <c r="G60" i="3"/>
  <c r="L56" i="4"/>
  <c r="M56" i="4" s="1"/>
  <c r="D56" i="4"/>
  <c r="E56" i="4" s="1"/>
  <c r="G58" i="6"/>
  <c r="A59" i="6"/>
  <c r="H58" i="6"/>
  <c r="I59" i="3"/>
  <c r="L59" i="3"/>
  <c r="M59" i="3" s="1"/>
  <c r="D59" i="3"/>
  <c r="E59" i="3" s="1"/>
  <c r="I60" i="3" l="1"/>
  <c r="L60" i="3"/>
  <c r="M60" i="3" s="1"/>
  <c r="D60" i="3"/>
  <c r="E60" i="3" s="1"/>
  <c r="A62" i="3"/>
  <c r="H61" i="3"/>
  <c r="G61" i="3"/>
  <c r="I58" i="6"/>
  <c r="D58" i="6"/>
  <c r="E58" i="6" s="1"/>
  <c r="L58" i="6"/>
  <c r="M58" i="6" s="1"/>
  <c r="L57" i="4"/>
  <c r="M57" i="4" s="1"/>
  <c r="D57" i="4"/>
  <c r="E57" i="4" s="1"/>
  <c r="G59" i="6"/>
  <c r="A60" i="6"/>
  <c r="H59" i="6"/>
  <c r="G58" i="4"/>
  <c r="A59" i="4"/>
  <c r="H58" i="4"/>
  <c r="I58" i="4" s="1"/>
  <c r="G59" i="4" l="1"/>
  <c r="A60" i="4"/>
  <c r="H59" i="4"/>
  <c r="I59" i="4" s="1"/>
  <c r="A63" i="3"/>
  <c r="H62" i="3"/>
  <c r="G62" i="3"/>
  <c r="I59" i="6"/>
  <c r="D59" i="6"/>
  <c r="E59" i="6" s="1"/>
  <c r="L59" i="6"/>
  <c r="M59" i="6" s="1"/>
  <c r="L58" i="4"/>
  <c r="M58" i="4" s="1"/>
  <c r="D58" i="4"/>
  <c r="E58" i="4" s="1"/>
  <c r="G60" i="6"/>
  <c r="A61" i="6"/>
  <c r="H60" i="6"/>
  <c r="I61" i="3"/>
  <c r="L61" i="3"/>
  <c r="M61" i="3" s="1"/>
  <c r="D61" i="3"/>
  <c r="E61" i="3" s="1"/>
  <c r="A64" i="3" l="1"/>
  <c r="H63" i="3"/>
  <c r="G63" i="3"/>
  <c r="L59" i="4"/>
  <c r="M59" i="4" s="1"/>
  <c r="D59" i="4"/>
  <c r="E59" i="4" s="1"/>
  <c r="I60" i="6"/>
  <c r="D60" i="6"/>
  <c r="E60" i="6" s="1"/>
  <c r="L60" i="6"/>
  <c r="M60" i="6" s="1"/>
  <c r="G60" i="4"/>
  <c r="A61" i="4"/>
  <c r="H60" i="4"/>
  <c r="I60" i="4" s="1"/>
  <c r="G61" i="6"/>
  <c r="A62" i="6"/>
  <c r="H61" i="6"/>
  <c r="I62" i="3"/>
  <c r="L62" i="3"/>
  <c r="M62" i="3" s="1"/>
  <c r="D62" i="3"/>
  <c r="E62" i="3" s="1"/>
  <c r="L60" i="4" l="1"/>
  <c r="M60" i="4" s="1"/>
  <c r="D60" i="4"/>
  <c r="E60" i="4" s="1"/>
  <c r="I61" i="6"/>
  <c r="D61" i="6"/>
  <c r="E61" i="6" s="1"/>
  <c r="L61" i="6"/>
  <c r="M61" i="6" s="1"/>
  <c r="G61" i="4"/>
  <c r="A62" i="4"/>
  <c r="H61" i="4"/>
  <c r="I61" i="4" s="1"/>
  <c r="I63" i="3"/>
  <c r="L63" i="3"/>
  <c r="M63" i="3" s="1"/>
  <c r="D63" i="3"/>
  <c r="E63" i="3" s="1"/>
  <c r="G62" i="6"/>
  <c r="A63" i="6"/>
  <c r="H62" i="6"/>
  <c r="A65" i="3"/>
  <c r="H64" i="3"/>
  <c r="G64" i="3"/>
  <c r="A66" i="3" l="1"/>
  <c r="H65" i="3"/>
  <c r="G65" i="3"/>
  <c r="G62" i="4"/>
  <c r="A63" i="4"/>
  <c r="H62" i="4"/>
  <c r="I62" i="4" s="1"/>
  <c r="I62" i="6"/>
  <c r="D62" i="6"/>
  <c r="E62" i="6" s="1"/>
  <c r="L62" i="6"/>
  <c r="M62" i="6" s="1"/>
  <c r="I64" i="3"/>
  <c r="L64" i="3"/>
  <c r="M64" i="3" s="1"/>
  <c r="D64" i="3"/>
  <c r="E64" i="3" s="1"/>
  <c r="L61" i="4"/>
  <c r="M61" i="4" s="1"/>
  <c r="D61" i="4"/>
  <c r="E61" i="4" s="1"/>
  <c r="G63" i="6"/>
  <c r="A64" i="6"/>
  <c r="H63" i="6"/>
  <c r="L62" i="4" l="1"/>
  <c r="M62" i="4" s="1"/>
  <c r="D62" i="4"/>
  <c r="E62" i="4" s="1"/>
  <c r="I65" i="3"/>
  <c r="L65" i="3"/>
  <c r="M65" i="3" s="1"/>
  <c r="D65" i="3"/>
  <c r="E65" i="3" s="1"/>
  <c r="G64" i="6"/>
  <c r="A65" i="6"/>
  <c r="H64" i="6"/>
  <c r="I63" i="6"/>
  <c r="D63" i="6"/>
  <c r="E63" i="6" s="1"/>
  <c r="L63" i="6"/>
  <c r="M63" i="6" s="1"/>
  <c r="G63" i="4"/>
  <c r="A64" i="4"/>
  <c r="H63" i="4"/>
  <c r="I63" i="4" s="1"/>
  <c r="A67" i="3"/>
  <c r="H66" i="3"/>
  <c r="G66" i="3"/>
  <c r="I66" i="3" l="1"/>
  <c r="L66" i="3"/>
  <c r="M66" i="3" s="1"/>
  <c r="D66" i="3"/>
  <c r="E66" i="3" s="1"/>
  <c r="I64" i="6"/>
  <c r="D64" i="6"/>
  <c r="E64" i="6" s="1"/>
  <c r="L64" i="6"/>
  <c r="M64" i="6" s="1"/>
  <c r="A68" i="3"/>
  <c r="H67" i="3"/>
  <c r="G67" i="3"/>
  <c r="G65" i="6"/>
  <c r="A66" i="6"/>
  <c r="H65" i="6"/>
  <c r="L63" i="4"/>
  <c r="M63" i="4" s="1"/>
  <c r="D63" i="4"/>
  <c r="E63" i="4" s="1"/>
  <c r="G64" i="4"/>
  <c r="A65" i="4"/>
  <c r="H64" i="4"/>
  <c r="I64" i="4" s="1"/>
  <c r="G65" i="4" l="1"/>
  <c r="A66" i="4"/>
  <c r="H65" i="4"/>
  <c r="I65" i="4" s="1"/>
  <c r="I65" i="6"/>
  <c r="D65" i="6"/>
  <c r="E65" i="6" s="1"/>
  <c r="L65" i="6"/>
  <c r="M65" i="6" s="1"/>
  <c r="G66" i="6"/>
  <c r="A67" i="6"/>
  <c r="H66" i="6"/>
  <c r="A69" i="3"/>
  <c r="H68" i="3"/>
  <c r="G68" i="3"/>
  <c r="I67" i="3"/>
  <c r="L67" i="3"/>
  <c r="M67" i="3" s="1"/>
  <c r="D67" i="3"/>
  <c r="E67" i="3" s="1"/>
  <c r="L64" i="4"/>
  <c r="M64" i="4" s="1"/>
  <c r="D64" i="4"/>
  <c r="E64" i="4" s="1"/>
  <c r="G67" i="6" l="1"/>
  <c r="A68" i="6"/>
  <c r="H67" i="6"/>
  <c r="L65" i="4"/>
  <c r="M65" i="4" s="1"/>
  <c r="D65" i="4"/>
  <c r="E65" i="4" s="1"/>
  <c r="I68" i="3"/>
  <c r="L68" i="3"/>
  <c r="M68" i="3" s="1"/>
  <c r="D68" i="3"/>
  <c r="E68" i="3" s="1"/>
  <c r="A70" i="3"/>
  <c r="H69" i="3"/>
  <c r="G69" i="3"/>
  <c r="G66" i="4"/>
  <c r="A67" i="4"/>
  <c r="H66" i="4"/>
  <c r="I66" i="4" s="1"/>
  <c r="I66" i="6"/>
  <c r="D66" i="6"/>
  <c r="E66" i="6" s="1"/>
  <c r="L66" i="6"/>
  <c r="M66" i="6" s="1"/>
  <c r="I67" i="6" l="1"/>
  <c r="D67" i="6"/>
  <c r="E67" i="6" s="1"/>
  <c r="L67" i="6"/>
  <c r="M67" i="6" s="1"/>
  <c r="L66" i="4"/>
  <c r="M66" i="4" s="1"/>
  <c r="D66" i="4"/>
  <c r="E66" i="4" s="1"/>
  <c r="I69" i="3"/>
  <c r="L69" i="3"/>
  <c r="M69" i="3" s="1"/>
  <c r="D69" i="3"/>
  <c r="E69" i="3" s="1"/>
  <c r="G68" i="6"/>
  <c r="A69" i="6"/>
  <c r="H68" i="6"/>
  <c r="G67" i="4"/>
  <c r="A68" i="4"/>
  <c r="H67" i="4"/>
  <c r="I67" i="4" s="1"/>
  <c r="A71" i="3"/>
  <c r="H70" i="3"/>
  <c r="G70" i="3"/>
  <c r="I70" i="3" l="1"/>
  <c r="L70" i="3"/>
  <c r="M70" i="3" s="1"/>
  <c r="D70" i="3"/>
  <c r="E70" i="3" s="1"/>
  <c r="L67" i="4"/>
  <c r="M67" i="4" s="1"/>
  <c r="D67" i="4"/>
  <c r="E67" i="4" s="1"/>
  <c r="G69" i="6"/>
  <c r="A70" i="6"/>
  <c r="H69" i="6"/>
  <c r="A72" i="3"/>
  <c r="H71" i="3"/>
  <c r="G71" i="3"/>
  <c r="I68" i="6"/>
  <c r="D68" i="6"/>
  <c r="E68" i="6" s="1"/>
  <c r="L68" i="6"/>
  <c r="M68" i="6" s="1"/>
  <c r="G68" i="4"/>
  <c r="A69" i="4"/>
  <c r="H68" i="4"/>
  <c r="I68" i="4" s="1"/>
  <c r="G69" i="4" l="1"/>
  <c r="A70" i="4"/>
  <c r="H69" i="4"/>
  <c r="I69" i="4" s="1"/>
  <c r="I69" i="6"/>
  <c r="D69" i="6"/>
  <c r="E69" i="6" s="1"/>
  <c r="L69" i="6"/>
  <c r="M69" i="6" s="1"/>
  <c r="G70" i="6"/>
  <c r="A71" i="6"/>
  <c r="H70" i="6"/>
  <c r="I71" i="3"/>
  <c r="L71" i="3"/>
  <c r="M71" i="3" s="1"/>
  <c r="D71" i="3"/>
  <c r="E71" i="3" s="1"/>
  <c r="L68" i="4"/>
  <c r="M68" i="4" s="1"/>
  <c r="D68" i="4"/>
  <c r="E68" i="4" s="1"/>
  <c r="A73" i="3"/>
  <c r="H72" i="3"/>
  <c r="G72" i="3"/>
  <c r="I72" i="3" l="1"/>
  <c r="L72" i="3"/>
  <c r="M72" i="3" s="1"/>
  <c r="D72" i="3"/>
  <c r="E72" i="3" s="1"/>
  <c r="G71" i="6"/>
  <c r="A72" i="6"/>
  <c r="H71" i="6"/>
  <c r="A74" i="3"/>
  <c r="H73" i="3"/>
  <c r="G73" i="3"/>
  <c r="L69" i="4"/>
  <c r="M69" i="4" s="1"/>
  <c r="D69" i="4"/>
  <c r="E69" i="4" s="1"/>
  <c r="G70" i="4"/>
  <c r="A71" i="4"/>
  <c r="H70" i="4"/>
  <c r="I70" i="4" s="1"/>
  <c r="I70" i="6"/>
  <c r="D70" i="6"/>
  <c r="E70" i="6" s="1"/>
  <c r="L70" i="6"/>
  <c r="M70" i="6" s="1"/>
  <c r="A75" i="3" l="1"/>
  <c r="H74" i="3"/>
  <c r="G74" i="3"/>
  <c r="I73" i="3"/>
  <c r="L73" i="3"/>
  <c r="M73" i="3" s="1"/>
  <c r="D73" i="3"/>
  <c r="E73" i="3" s="1"/>
  <c r="I71" i="6"/>
  <c r="D71" i="6"/>
  <c r="E71" i="6" s="1"/>
  <c r="L71" i="6"/>
  <c r="M71" i="6" s="1"/>
  <c r="L70" i="4"/>
  <c r="M70" i="4" s="1"/>
  <c r="D70" i="4"/>
  <c r="E70" i="4" s="1"/>
  <c r="G71" i="4"/>
  <c r="A72" i="4"/>
  <c r="H71" i="4"/>
  <c r="I71" i="4" s="1"/>
  <c r="G72" i="6"/>
  <c r="A73" i="6"/>
  <c r="H72" i="6"/>
  <c r="L71" i="4" l="1"/>
  <c r="M71" i="4" s="1"/>
  <c r="D71" i="4"/>
  <c r="E71" i="4" s="1"/>
  <c r="I74" i="3"/>
  <c r="L74" i="3"/>
  <c r="M74" i="3" s="1"/>
  <c r="D74" i="3"/>
  <c r="E74" i="3" s="1"/>
  <c r="G73" i="6"/>
  <c r="A74" i="6"/>
  <c r="H73" i="6"/>
  <c r="I72" i="6"/>
  <c r="D72" i="6"/>
  <c r="E72" i="6" s="1"/>
  <c r="L72" i="6"/>
  <c r="M72" i="6" s="1"/>
  <c r="G72" i="4"/>
  <c r="A73" i="4"/>
  <c r="H72" i="4"/>
  <c r="I72" i="4" s="1"/>
  <c r="A76" i="3"/>
  <c r="H75" i="3"/>
  <c r="G75" i="3"/>
  <c r="G74" i="6" l="1"/>
  <c r="A75" i="6"/>
  <c r="H74" i="6"/>
  <c r="A77" i="3"/>
  <c r="H76" i="3"/>
  <c r="G76" i="3"/>
  <c r="L72" i="4"/>
  <c r="M72" i="4" s="1"/>
  <c r="D72" i="4"/>
  <c r="E72" i="4" s="1"/>
  <c r="I75" i="3"/>
  <c r="L75" i="3"/>
  <c r="M75" i="3" s="1"/>
  <c r="D75" i="3"/>
  <c r="E75" i="3" s="1"/>
  <c r="I73" i="6"/>
  <c r="D73" i="6"/>
  <c r="E73" i="6" s="1"/>
  <c r="L73" i="6"/>
  <c r="M73" i="6" s="1"/>
  <c r="G73" i="4"/>
  <c r="A74" i="4"/>
  <c r="H73" i="4"/>
  <c r="I73" i="4" s="1"/>
  <c r="I74" i="6" l="1"/>
  <c r="D74" i="6"/>
  <c r="E74" i="6" s="1"/>
  <c r="L74" i="6"/>
  <c r="M74" i="6" s="1"/>
  <c r="A78" i="3"/>
  <c r="H77" i="3"/>
  <c r="G77" i="3"/>
  <c r="G75" i="6"/>
  <c r="A76" i="6"/>
  <c r="H75" i="6"/>
  <c r="G74" i="4"/>
  <c r="A75" i="4"/>
  <c r="H74" i="4"/>
  <c r="I74" i="4" s="1"/>
  <c r="L73" i="4"/>
  <c r="M73" i="4" s="1"/>
  <c r="D73" i="4"/>
  <c r="E73" i="4" s="1"/>
  <c r="I76" i="3"/>
  <c r="L76" i="3"/>
  <c r="M76" i="3" s="1"/>
  <c r="D76" i="3"/>
  <c r="E76" i="3" s="1"/>
  <c r="G76" i="6" l="1"/>
  <c r="A77" i="6"/>
  <c r="H76" i="6"/>
  <c r="L74" i="4"/>
  <c r="M74" i="4" s="1"/>
  <c r="D74" i="4"/>
  <c r="E74" i="4" s="1"/>
  <c r="A79" i="3"/>
  <c r="H78" i="3"/>
  <c r="G78" i="3"/>
  <c r="G75" i="4"/>
  <c r="A76" i="4"/>
  <c r="H75" i="4"/>
  <c r="I75" i="4" s="1"/>
  <c r="I75" i="6"/>
  <c r="D75" i="6"/>
  <c r="E75" i="6" s="1"/>
  <c r="L75" i="6"/>
  <c r="M75" i="6" s="1"/>
  <c r="I77" i="3"/>
  <c r="L77" i="3"/>
  <c r="M77" i="3" s="1"/>
  <c r="D77" i="3"/>
  <c r="E77" i="3" s="1"/>
  <c r="L75" i="4" l="1"/>
  <c r="M75" i="4" s="1"/>
  <c r="D75" i="4"/>
  <c r="E75" i="4" s="1"/>
  <c r="I78" i="3"/>
  <c r="L78" i="3"/>
  <c r="M78" i="3" s="1"/>
  <c r="D78" i="3"/>
  <c r="E78" i="3" s="1"/>
  <c r="I76" i="6"/>
  <c r="D76" i="6"/>
  <c r="E76" i="6" s="1"/>
  <c r="L76" i="6"/>
  <c r="M76" i="6" s="1"/>
  <c r="G76" i="4"/>
  <c r="A77" i="4"/>
  <c r="H76" i="4"/>
  <c r="I76" i="4" s="1"/>
  <c r="A80" i="3"/>
  <c r="H79" i="3"/>
  <c r="G79" i="3"/>
  <c r="G77" i="6"/>
  <c r="A78" i="6"/>
  <c r="H77" i="6"/>
  <c r="G78" i="6" l="1"/>
  <c r="A79" i="6"/>
  <c r="H78" i="6"/>
  <c r="L76" i="4"/>
  <c r="M76" i="4" s="1"/>
  <c r="D76" i="4"/>
  <c r="E76" i="4" s="1"/>
  <c r="G77" i="4"/>
  <c r="A78" i="4"/>
  <c r="H77" i="4"/>
  <c r="I77" i="4" s="1"/>
  <c r="A81" i="3"/>
  <c r="H80" i="3"/>
  <c r="G80" i="3"/>
  <c r="I77" i="6"/>
  <c r="D77" i="6"/>
  <c r="E77" i="6" s="1"/>
  <c r="L77" i="6"/>
  <c r="M77" i="6" s="1"/>
  <c r="I79" i="3"/>
  <c r="L79" i="3"/>
  <c r="M79" i="3" s="1"/>
  <c r="D79" i="3"/>
  <c r="E79" i="3" s="1"/>
  <c r="G78" i="4" l="1"/>
  <c r="A79" i="4"/>
  <c r="H78" i="4"/>
  <c r="I78" i="4" s="1"/>
  <c r="I78" i="6"/>
  <c r="D78" i="6"/>
  <c r="E78" i="6" s="1"/>
  <c r="L78" i="6"/>
  <c r="M78" i="6" s="1"/>
  <c r="I80" i="3"/>
  <c r="L80" i="3"/>
  <c r="M80" i="3" s="1"/>
  <c r="D80" i="3"/>
  <c r="E80" i="3" s="1"/>
  <c r="G79" i="6"/>
  <c r="A80" i="6"/>
  <c r="H79" i="6"/>
  <c r="L77" i="4"/>
  <c r="M77" i="4" s="1"/>
  <c r="D77" i="4"/>
  <c r="E77" i="4" s="1"/>
  <c r="A82" i="3"/>
  <c r="H81" i="3"/>
  <c r="G81" i="3"/>
  <c r="A83" i="3" l="1"/>
  <c r="H82" i="3"/>
  <c r="G82" i="3"/>
  <c r="L78" i="4"/>
  <c r="M78" i="4" s="1"/>
  <c r="D78" i="4"/>
  <c r="E78" i="4" s="1"/>
  <c r="I81" i="3"/>
  <c r="L81" i="3"/>
  <c r="M81" i="3" s="1"/>
  <c r="D81" i="3"/>
  <c r="E81" i="3" s="1"/>
  <c r="I79" i="6"/>
  <c r="D79" i="6"/>
  <c r="E79" i="6" s="1"/>
  <c r="L79" i="6"/>
  <c r="M79" i="6" s="1"/>
  <c r="G80" i="6"/>
  <c r="A81" i="6"/>
  <c r="H80" i="6"/>
  <c r="G79" i="4"/>
  <c r="A80" i="4"/>
  <c r="H79" i="4"/>
  <c r="I79" i="4" s="1"/>
  <c r="G80" i="4" l="1"/>
  <c r="A81" i="4"/>
  <c r="H80" i="4"/>
  <c r="I80" i="4" s="1"/>
  <c r="I80" i="6"/>
  <c r="D80" i="6"/>
  <c r="E80" i="6" s="1"/>
  <c r="L80" i="6"/>
  <c r="M80" i="6" s="1"/>
  <c r="I82" i="3"/>
  <c r="L82" i="3"/>
  <c r="M82" i="3" s="1"/>
  <c r="D82" i="3"/>
  <c r="E82" i="3" s="1"/>
  <c r="L79" i="4"/>
  <c r="M79" i="4" s="1"/>
  <c r="D79" i="4"/>
  <c r="E79" i="4" s="1"/>
  <c r="G81" i="6"/>
  <c r="A82" i="6"/>
  <c r="H81" i="6"/>
  <c r="A84" i="3"/>
  <c r="H83" i="3"/>
  <c r="G83" i="3"/>
  <c r="I83" i="3" l="1"/>
  <c r="L83" i="3"/>
  <c r="M83" i="3" s="1"/>
  <c r="D83" i="3"/>
  <c r="E83" i="3" s="1"/>
  <c r="A85" i="3"/>
  <c r="H84" i="3"/>
  <c r="G84" i="3"/>
  <c r="L80" i="4"/>
  <c r="M80" i="4" s="1"/>
  <c r="D80" i="4"/>
  <c r="E80" i="4" s="1"/>
  <c r="I81" i="6"/>
  <c r="D81" i="6"/>
  <c r="E81" i="6" s="1"/>
  <c r="L81" i="6"/>
  <c r="M81" i="6" s="1"/>
  <c r="G81" i="4"/>
  <c r="A82" i="4"/>
  <c r="H81" i="4"/>
  <c r="I81" i="4" s="1"/>
  <c r="G82" i="6"/>
  <c r="A83" i="6"/>
  <c r="H82" i="6"/>
  <c r="L81" i="4" l="1"/>
  <c r="M81" i="4" s="1"/>
  <c r="D81" i="4"/>
  <c r="E81" i="4" s="1"/>
  <c r="G83" i="6"/>
  <c r="A84" i="6"/>
  <c r="H83" i="6"/>
  <c r="A86" i="3"/>
  <c r="H85" i="3"/>
  <c r="G85" i="3"/>
  <c r="I82" i="6"/>
  <c r="D82" i="6"/>
  <c r="E82" i="6" s="1"/>
  <c r="L82" i="6"/>
  <c r="M82" i="6" s="1"/>
  <c r="H82" i="4"/>
  <c r="I82" i="4" s="1"/>
  <c r="A83" i="4"/>
  <c r="G82" i="4"/>
  <c r="I84" i="3"/>
  <c r="L84" i="3"/>
  <c r="M84" i="3" s="1"/>
  <c r="D84" i="3"/>
  <c r="E84" i="3" s="1"/>
  <c r="D82" i="4" l="1"/>
  <c r="E82" i="4" s="1"/>
  <c r="L82" i="4"/>
  <c r="M82" i="4" s="1"/>
  <c r="G84" i="6"/>
  <c r="A85" i="6"/>
  <c r="H84" i="6"/>
  <c r="I85" i="3"/>
  <c r="L85" i="3"/>
  <c r="M85" i="3" s="1"/>
  <c r="D85" i="3"/>
  <c r="E85" i="3" s="1"/>
  <c r="A87" i="3"/>
  <c r="H86" i="3"/>
  <c r="G86" i="3"/>
  <c r="H83" i="4"/>
  <c r="I83" i="4" s="1"/>
  <c r="G83" i="4"/>
  <c r="A84" i="4"/>
  <c r="I83" i="6"/>
  <c r="D83" i="6"/>
  <c r="E83" i="6" s="1"/>
  <c r="L83" i="6"/>
  <c r="M83" i="6" s="1"/>
  <c r="D83" i="4" l="1"/>
  <c r="E83" i="4" s="1"/>
  <c r="L83" i="4"/>
  <c r="M83" i="4" s="1"/>
  <c r="G85" i="6"/>
  <c r="A86" i="6"/>
  <c r="H85" i="6"/>
  <c r="H84" i="4"/>
  <c r="I84" i="4" s="1"/>
  <c r="A85" i="4"/>
  <c r="G84" i="4"/>
  <c r="I86" i="3"/>
  <c r="L86" i="3"/>
  <c r="M86" i="3" s="1"/>
  <c r="D86" i="3"/>
  <c r="E86" i="3" s="1"/>
  <c r="A88" i="3"/>
  <c r="H87" i="3"/>
  <c r="G87" i="3"/>
  <c r="I84" i="6"/>
  <c r="D84" i="6"/>
  <c r="E84" i="6" s="1"/>
  <c r="L84" i="6"/>
  <c r="M84" i="6" s="1"/>
  <c r="A89" i="3" l="1"/>
  <c r="H88" i="3"/>
  <c r="G88" i="3"/>
  <c r="G86" i="6"/>
  <c r="A87" i="6"/>
  <c r="H86" i="6"/>
  <c r="A86" i="4"/>
  <c r="H85" i="4"/>
  <c r="I85" i="4" s="1"/>
  <c r="G85" i="4"/>
  <c r="I87" i="3"/>
  <c r="L87" i="3"/>
  <c r="M87" i="3" s="1"/>
  <c r="D87" i="3"/>
  <c r="E87" i="3" s="1"/>
  <c r="I85" i="6"/>
  <c r="D85" i="6"/>
  <c r="E85" i="6" s="1"/>
  <c r="L85" i="6"/>
  <c r="M85" i="6" s="1"/>
  <c r="D84" i="4"/>
  <c r="E84" i="4" s="1"/>
  <c r="L84" i="4"/>
  <c r="M84" i="4" s="1"/>
  <c r="H86" i="4" l="1"/>
  <c r="I86" i="4" s="1"/>
  <c r="A87" i="4"/>
  <c r="G86" i="4"/>
  <c r="I86" i="6"/>
  <c r="D86" i="6"/>
  <c r="E86" i="6" s="1"/>
  <c r="L86" i="6"/>
  <c r="M86" i="6" s="1"/>
  <c r="I88" i="3"/>
  <c r="L88" i="3"/>
  <c r="M88" i="3" s="1"/>
  <c r="D88" i="3"/>
  <c r="E88" i="3" s="1"/>
  <c r="D85" i="4"/>
  <c r="E85" i="4" s="1"/>
  <c r="L85" i="4"/>
  <c r="M85" i="4" s="1"/>
  <c r="G87" i="6"/>
  <c r="A88" i="6"/>
  <c r="H87" i="6"/>
  <c r="A90" i="3"/>
  <c r="H89" i="3"/>
  <c r="G89" i="3"/>
  <c r="I89" i="3" l="1"/>
  <c r="L89" i="3"/>
  <c r="M89" i="3" s="1"/>
  <c r="D89" i="3"/>
  <c r="E89" i="3" s="1"/>
  <c r="A91" i="3"/>
  <c r="H90" i="3"/>
  <c r="G90" i="3"/>
  <c r="I87" i="6"/>
  <c r="D87" i="6"/>
  <c r="E87" i="6" s="1"/>
  <c r="L87" i="6"/>
  <c r="M87" i="6" s="1"/>
  <c r="H87" i="4"/>
  <c r="I87" i="4" s="1"/>
  <c r="G87" i="4"/>
  <c r="A88" i="4"/>
  <c r="G88" i="6"/>
  <c r="A89" i="6"/>
  <c r="H88" i="6"/>
  <c r="D86" i="4"/>
  <c r="E86" i="4" s="1"/>
  <c r="L86" i="4"/>
  <c r="M86" i="4" s="1"/>
  <c r="H88" i="4" l="1"/>
  <c r="I88" i="4" s="1"/>
  <c r="A89" i="4"/>
  <c r="G88" i="4"/>
  <c r="A92" i="3"/>
  <c r="H91" i="3"/>
  <c r="G91" i="3"/>
  <c r="G89" i="6"/>
  <c r="A90" i="6"/>
  <c r="H89" i="6"/>
  <c r="D87" i="4"/>
  <c r="E87" i="4" s="1"/>
  <c r="L87" i="4"/>
  <c r="M87" i="4" s="1"/>
  <c r="I88" i="6"/>
  <c r="D88" i="6"/>
  <c r="E88" i="6" s="1"/>
  <c r="L88" i="6"/>
  <c r="M88" i="6" s="1"/>
  <c r="I90" i="3"/>
  <c r="L90" i="3"/>
  <c r="M90" i="3" s="1"/>
  <c r="D90" i="3"/>
  <c r="E90" i="3" s="1"/>
  <c r="A93" i="3" l="1"/>
  <c r="H92" i="3"/>
  <c r="G92" i="3"/>
  <c r="G90" i="6"/>
  <c r="A91" i="6"/>
  <c r="H90" i="6"/>
  <c r="A90" i="4"/>
  <c r="G89" i="4"/>
  <c r="H89" i="4"/>
  <c r="I89" i="4" s="1"/>
  <c r="I89" i="6"/>
  <c r="D89" i="6"/>
  <c r="E89" i="6" s="1"/>
  <c r="L89" i="6"/>
  <c r="M89" i="6" s="1"/>
  <c r="I91" i="3"/>
  <c r="L91" i="3"/>
  <c r="M91" i="3" s="1"/>
  <c r="D91" i="3"/>
  <c r="E91" i="3" s="1"/>
  <c r="D88" i="4"/>
  <c r="E88" i="4" s="1"/>
  <c r="L88" i="4"/>
  <c r="M88" i="4" s="1"/>
  <c r="H90" i="4" l="1"/>
  <c r="I90" i="4" s="1"/>
  <c r="A91" i="4"/>
  <c r="G90" i="4"/>
  <c r="I90" i="6"/>
  <c r="D90" i="6"/>
  <c r="E90" i="6" s="1"/>
  <c r="L90" i="6"/>
  <c r="M90" i="6" s="1"/>
  <c r="I92" i="3"/>
  <c r="L92" i="3"/>
  <c r="M92" i="3" s="1"/>
  <c r="D92" i="3"/>
  <c r="E92" i="3" s="1"/>
  <c r="D89" i="4"/>
  <c r="E89" i="4" s="1"/>
  <c r="L89" i="4"/>
  <c r="M89" i="4" s="1"/>
  <c r="G91" i="6"/>
  <c r="A92" i="6"/>
  <c r="H91" i="6"/>
  <c r="A94" i="3"/>
  <c r="H93" i="3"/>
  <c r="G93" i="3"/>
  <c r="A95" i="3" l="1"/>
  <c r="H94" i="3"/>
  <c r="G94" i="3"/>
  <c r="I91" i="6"/>
  <c r="D91" i="6"/>
  <c r="E91" i="6" s="1"/>
  <c r="L91" i="6"/>
  <c r="M91" i="6" s="1"/>
  <c r="H91" i="4"/>
  <c r="I91" i="4" s="1"/>
  <c r="G91" i="4"/>
  <c r="A92" i="4"/>
  <c r="I93" i="3"/>
  <c r="L93" i="3"/>
  <c r="M93" i="3" s="1"/>
  <c r="D93" i="3"/>
  <c r="E93" i="3" s="1"/>
  <c r="G92" i="6"/>
  <c r="A93" i="6"/>
  <c r="H92" i="6"/>
  <c r="D90" i="4"/>
  <c r="E90" i="4" s="1"/>
  <c r="L90" i="4"/>
  <c r="M90" i="4" s="1"/>
  <c r="D91" i="4" l="1"/>
  <c r="E91" i="4" s="1"/>
  <c r="L91" i="4"/>
  <c r="M91" i="4" s="1"/>
  <c r="G93" i="6"/>
  <c r="A94" i="6"/>
  <c r="H93" i="6"/>
  <c r="I94" i="3"/>
  <c r="L94" i="3"/>
  <c r="M94" i="3" s="1"/>
  <c r="D94" i="3"/>
  <c r="E94" i="3" s="1"/>
  <c r="I92" i="6"/>
  <c r="D92" i="6"/>
  <c r="E92" i="6" s="1"/>
  <c r="L92" i="6"/>
  <c r="M92" i="6" s="1"/>
  <c r="H92" i="4"/>
  <c r="I92" i="4" s="1"/>
  <c r="A93" i="4"/>
  <c r="G92" i="4"/>
  <c r="A96" i="3"/>
  <c r="H95" i="3"/>
  <c r="G95" i="3"/>
  <c r="I95" i="3" l="1"/>
  <c r="L95" i="3"/>
  <c r="M95" i="3" s="1"/>
  <c r="D95" i="3"/>
  <c r="E95" i="3" s="1"/>
  <c r="D92" i="4"/>
  <c r="E92" i="4" s="1"/>
  <c r="L92" i="4"/>
  <c r="M92" i="4" s="1"/>
  <c r="G94" i="6"/>
  <c r="A95" i="6"/>
  <c r="H94" i="6"/>
  <c r="A97" i="3"/>
  <c r="H96" i="3"/>
  <c r="G96" i="3"/>
  <c r="A94" i="4"/>
  <c r="H93" i="4"/>
  <c r="I93" i="4" s="1"/>
  <c r="G93" i="4"/>
  <c r="I93" i="6"/>
  <c r="D93" i="6"/>
  <c r="E93" i="6" s="1"/>
  <c r="L93" i="6"/>
  <c r="M93" i="6" s="1"/>
  <c r="H94" i="4" l="1"/>
  <c r="I94" i="4" s="1"/>
  <c r="A95" i="4"/>
  <c r="G94" i="4"/>
  <c r="I94" i="6"/>
  <c r="D94" i="6"/>
  <c r="E94" i="6" s="1"/>
  <c r="L94" i="6"/>
  <c r="M94" i="6" s="1"/>
  <c r="G95" i="6"/>
  <c r="A96" i="6"/>
  <c r="H95" i="6"/>
  <c r="I96" i="3"/>
  <c r="L96" i="3"/>
  <c r="M96" i="3" s="1"/>
  <c r="D96" i="3"/>
  <c r="E96" i="3" s="1"/>
  <c r="D93" i="4"/>
  <c r="E93" i="4" s="1"/>
  <c r="L93" i="4"/>
  <c r="M93" i="4" s="1"/>
  <c r="A98" i="3"/>
  <c r="H97" i="3"/>
  <c r="G97" i="3"/>
  <c r="G96" i="6" l="1"/>
  <c r="A97" i="6"/>
  <c r="H96" i="6"/>
  <c r="H95" i="4"/>
  <c r="I95" i="4" s="1"/>
  <c r="G95" i="4"/>
  <c r="A96" i="4"/>
  <c r="I97" i="3"/>
  <c r="L97" i="3"/>
  <c r="M97" i="3" s="1"/>
  <c r="D97" i="3"/>
  <c r="E97" i="3" s="1"/>
  <c r="A99" i="3"/>
  <c r="H98" i="3"/>
  <c r="G98" i="3"/>
  <c r="I95" i="6"/>
  <c r="D95" i="6"/>
  <c r="E95" i="6" s="1"/>
  <c r="L95" i="6"/>
  <c r="M95" i="6" s="1"/>
  <c r="D94" i="4"/>
  <c r="E94" i="4" s="1"/>
  <c r="L94" i="4"/>
  <c r="M94" i="4" s="1"/>
  <c r="D95" i="4" l="1"/>
  <c r="E95" i="4" s="1"/>
  <c r="L95" i="4"/>
  <c r="M95" i="4" s="1"/>
  <c r="I98" i="3"/>
  <c r="L98" i="3"/>
  <c r="M98" i="3" s="1"/>
  <c r="D98" i="3"/>
  <c r="E98" i="3" s="1"/>
  <c r="A100" i="3"/>
  <c r="H99" i="3"/>
  <c r="G99" i="3"/>
  <c r="H96" i="4"/>
  <c r="I96" i="4" s="1"/>
  <c r="A97" i="4"/>
  <c r="G96" i="4"/>
  <c r="G97" i="6"/>
  <c r="A98" i="6"/>
  <c r="H97" i="6"/>
  <c r="I96" i="6"/>
  <c r="D96" i="6"/>
  <c r="E96" i="6" s="1"/>
  <c r="L96" i="6"/>
  <c r="M96" i="6" s="1"/>
  <c r="I99" i="3" l="1"/>
  <c r="L99" i="3"/>
  <c r="M99" i="3" s="1"/>
  <c r="D99" i="3"/>
  <c r="E99" i="3" s="1"/>
  <c r="I97" i="6"/>
  <c r="D97" i="6"/>
  <c r="E97" i="6" s="1"/>
  <c r="L97" i="6"/>
  <c r="M97" i="6" s="1"/>
  <c r="A98" i="4"/>
  <c r="G97" i="4"/>
  <c r="H97" i="4"/>
  <c r="I97" i="4" s="1"/>
  <c r="A101" i="3"/>
  <c r="H100" i="3"/>
  <c r="G100" i="3"/>
  <c r="G98" i="6"/>
  <c r="A99" i="6"/>
  <c r="H98" i="6"/>
  <c r="D96" i="4"/>
  <c r="E96" i="4" s="1"/>
  <c r="L96" i="4"/>
  <c r="M96" i="4" s="1"/>
  <c r="I98" i="6" l="1"/>
  <c r="D98" i="6"/>
  <c r="E98" i="6" s="1"/>
  <c r="L98" i="6"/>
  <c r="M98" i="6" s="1"/>
  <c r="I100" i="3"/>
  <c r="L100" i="3"/>
  <c r="M100" i="3" s="1"/>
  <c r="D100" i="3"/>
  <c r="E100" i="3" s="1"/>
  <c r="H98" i="4"/>
  <c r="I98" i="4" s="1"/>
  <c r="A99" i="4"/>
  <c r="G98" i="4"/>
  <c r="G99" i="6"/>
  <c r="A100" i="6"/>
  <c r="H99" i="6"/>
  <c r="A102" i="3"/>
  <c r="H101" i="3"/>
  <c r="G101" i="3"/>
  <c r="D97" i="4"/>
  <c r="E97" i="4" s="1"/>
  <c r="L97" i="4"/>
  <c r="M97" i="4" s="1"/>
  <c r="I99" i="6" l="1"/>
  <c r="D99" i="6"/>
  <c r="E99" i="6" s="1"/>
  <c r="L99" i="6"/>
  <c r="M99" i="6" s="1"/>
  <c r="H99" i="4"/>
  <c r="I99" i="4" s="1"/>
  <c r="G99" i="4"/>
  <c r="A100" i="4"/>
  <c r="G100" i="6"/>
  <c r="A101" i="6"/>
  <c r="H100" i="6"/>
  <c r="D98" i="4"/>
  <c r="E98" i="4" s="1"/>
  <c r="L98" i="4"/>
  <c r="M98" i="4" s="1"/>
  <c r="I101" i="3"/>
  <c r="L101" i="3"/>
  <c r="M101" i="3" s="1"/>
  <c r="D101" i="3"/>
  <c r="E101" i="3" s="1"/>
  <c r="A103" i="3"/>
  <c r="H102" i="3"/>
  <c r="G102" i="3"/>
  <c r="D99" i="4" l="1"/>
  <c r="E99" i="4" s="1"/>
  <c r="L99" i="4"/>
  <c r="M99" i="4" s="1"/>
  <c r="A104" i="3"/>
  <c r="H103" i="3"/>
  <c r="G103" i="3"/>
  <c r="I102" i="3"/>
  <c r="L102" i="3"/>
  <c r="M102" i="3" s="1"/>
  <c r="D102" i="3"/>
  <c r="E102" i="3" s="1"/>
  <c r="G101" i="6"/>
  <c r="A102" i="6"/>
  <c r="H101" i="6"/>
  <c r="H100" i="4"/>
  <c r="I100" i="4" s="1"/>
  <c r="A101" i="4"/>
  <c r="G100" i="4"/>
  <c r="I100" i="6"/>
  <c r="D100" i="6"/>
  <c r="E100" i="6" s="1"/>
  <c r="L100" i="6"/>
  <c r="M100" i="6" s="1"/>
  <c r="A105" i="3" l="1"/>
  <c r="H104" i="3"/>
  <c r="G104" i="3"/>
  <c r="I103" i="3"/>
  <c r="L103" i="3"/>
  <c r="M103" i="3" s="1"/>
  <c r="D103" i="3"/>
  <c r="E103" i="3" s="1"/>
  <c r="I101" i="6"/>
  <c r="D101" i="6"/>
  <c r="E101" i="6" s="1"/>
  <c r="L101" i="6"/>
  <c r="M101" i="6" s="1"/>
  <c r="G102" i="6"/>
  <c r="A103" i="6"/>
  <c r="H102" i="6"/>
  <c r="D100" i="4"/>
  <c r="E100" i="4" s="1"/>
  <c r="L100" i="4"/>
  <c r="M100" i="4" s="1"/>
  <c r="A102" i="4"/>
  <c r="H101" i="4"/>
  <c r="I101" i="4" s="1"/>
  <c r="G101" i="4"/>
  <c r="D101" i="4" l="1"/>
  <c r="E101" i="4" s="1"/>
  <c r="L101" i="4"/>
  <c r="M101" i="4" s="1"/>
  <c r="I102" i="6"/>
  <c r="D102" i="6"/>
  <c r="E102" i="6" s="1"/>
  <c r="L102" i="6"/>
  <c r="M102" i="6" s="1"/>
  <c r="H102" i="4"/>
  <c r="I102" i="4" s="1"/>
  <c r="A103" i="4"/>
  <c r="G102" i="4"/>
  <c r="G103" i="6"/>
  <c r="A104" i="6"/>
  <c r="H103" i="6"/>
  <c r="I104" i="3"/>
  <c r="L104" i="3"/>
  <c r="M104" i="3" s="1"/>
  <c r="D104" i="3"/>
  <c r="E104" i="3" s="1"/>
  <c r="A106" i="3"/>
  <c r="H105" i="3"/>
  <c r="G105" i="3"/>
  <c r="I105" i="3" l="1"/>
  <c r="L105" i="3"/>
  <c r="M105" i="3" s="1"/>
  <c r="D105" i="3"/>
  <c r="E105" i="3" s="1"/>
  <c r="I103" i="6"/>
  <c r="D103" i="6"/>
  <c r="E103" i="6" s="1"/>
  <c r="L103" i="6"/>
  <c r="M103" i="6" s="1"/>
  <c r="H103" i="4"/>
  <c r="I103" i="4" s="1"/>
  <c r="G103" i="4"/>
  <c r="A104" i="4"/>
  <c r="A107" i="3"/>
  <c r="H106" i="3"/>
  <c r="G106" i="3"/>
  <c r="G104" i="6"/>
  <c r="A105" i="6"/>
  <c r="H104" i="6"/>
  <c r="D102" i="4"/>
  <c r="E102" i="4" s="1"/>
  <c r="L102" i="4"/>
  <c r="M102" i="4" s="1"/>
  <c r="I106" i="3" l="1"/>
  <c r="L106" i="3"/>
  <c r="M106" i="3" s="1"/>
  <c r="D106" i="3"/>
  <c r="E106" i="3" s="1"/>
  <c r="D103" i="4"/>
  <c r="E103" i="4" s="1"/>
  <c r="L103" i="4"/>
  <c r="M103" i="4" s="1"/>
  <c r="I104" i="6"/>
  <c r="D104" i="6"/>
  <c r="E104" i="6" s="1"/>
  <c r="L104" i="6"/>
  <c r="M104" i="6" s="1"/>
  <c r="G105" i="6"/>
  <c r="A106" i="6"/>
  <c r="H105" i="6"/>
  <c r="A108" i="3"/>
  <c r="H107" i="3"/>
  <c r="G107" i="3"/>
  <c r="H104" i="4"/>
  <c r="I104" i="4" s="1"/>
  <c r="A105" i="4"/>
  <c r="G104" i="4"/>
  <c r="A109" i="3" l="1"/>
  <c r="H108" i="3"/>
  <c r="G108" i="3"/>
  <c r="A106" i="4"/>
  <c r="G105" i="4"/>
  <c r="H105" i="4"/>
  <c r="I105" i="4" s="1"/>
  <c r="A107" i="6"/>
  <c r="H106" i="6"/>
  <c r="G106" i="6"/>
  <c r="D104" i="4"/>
  <c r="E104" i="4" s="1"/>
  <c r="L104" i="4"/>
  <c r="M104" i="4" s="1"/>
  <c r="I105" i="6"/>
  <c r="D105" i="6"/>
  <c r="E105" i="6" s="1"/>
  <c r="L105" i="6"/>
  <c r="M105" i="6" s="1"/>
  <c r="I107" i="3"/>
  <c r="L107" i="3"/>
  <c r="M107" i="3" s="1"/>
  <c r="D107" i="3"/>
  <c r="E107" i="3" s="1"/>
  <c r="I106" i="6" l="1"/>
  <c r="D106" i="6"/>
  <c r="E106" i="6" s="1"/>
  <c r="L106" i="6"/>
  <c r="M106" i="6" s="1"/>
  <c r="A108" i="6"/>
  <c r="H107" i="6"/>
  <c r="G107" i="6"/>
  <c r="H106" i="4"/>
  <c r="I106" i="4" s="1"/>
  <c r="A107" i="4"/>
  <c r="G106" i="4"/>
  <c r="D105" i="4"/>
  <c r="E105" i="4" s="1"/>
  <c r="L105" i="4"/>
  <c r="M105" i="4" s="1"/>
  <c r="I108" i="3"/>
  <c r="L108" i="3"/>
  <c r="M108" i="3" s="1"/>
  <c r="D108" i="3"/>
  <c r="E108" i="3" s="1"/>
  <c r="A110" i="3"/>
  <c r="H109" i="3"/>
  <c r="G109" i="3"/>
  <c r="D106" i="4" l="1"/>
  <c r="E106" i="4" s="1"/>
  <c r="L106" i="4"/>
  <c r="M106" i="4" s="1"/>
  <c r="I109" i="3"/>
  <c r="L109" i="3"/>
  <c r="M109" i="3" s="1"/>
  <c r="D109" i="3"/>
  <c r="E109" i="3" s="1"/>
  <c r="H107" i="4"/>
  <c r="I107" i="4" s="1"/>
  <c r="G107" i="4"/>
  <c r="A108" i="4"/>
  <c r="A109" i="6"/>
  <c r="H108" i="6"/>
  <c r="G108" i="6"/>
  <c r="A111" i="3"/>
  <c r="H110" i="3"/>
  <c r="G110" i="3"/>
  <c r="I107" i="6"/>
  <c r="D107" i="6"/>
  <c r="E107" i="6" s="1"/>
  <c r="L107" i="6"/>
  <c r="M107" i="6" s="1"/>
  <c r="A112" i="3" l="1"/>
  <c r="H111" i="3"/>
  <c r="G111" i="3"/>
  <c r="H108" i="4"/>
  <c r="I108" i="4" s="1"/>
  <c r="A109" i="4"/>
  <c r="G108" i="4"/>
  <c r="I108" i="6"/>
  <c r="D108" i="6"/>
  <c r="E108" i="6" s="1"/>
  <c r="L108" i="6"/>
  <c r="M108" i="6" s="1"/>
  <c r="D107" i="4"/>
  <c r="E107" i="4" s="1"/>
  <c r="L107" i="4"/>
  <c r="M107" i="4" s="1"/>
  <c r="I110" i="3"/>
  <c r="L110" i="3"/>
  <c r="M110" i="3" s="1"/>
  <c r="D110" i="3"/>
  <c r="E110" i="3" s="1"/>
  <c r="A110" i="6"/>
  <c r="H109" i="6"/>
  <c r="G109" i="6"/>
  <c r="I109" i="6" l="1"/>
  <c r="D109" i="6"/>
  <c r="E109" i="6" s="1"/>
  <c r="L109" i="6"/>
  <c r="M109" i="6" s="1"/>
  <c r="I111" i="3"/>
  <c r="L111" i="3"/>
  <c r="M111" i="3" s="1"/>
  <c r="D111" i="3"/>
  <c r="E111" i="3" s="1"/>
  <c r="D108" i="4"/>
  <c r="E108" i="4" s="1"/>
  <c r="L108" i="4"/>
  <c r="M108" i="4" s="1"/>
  <c r="A111" i="6"/>
  <c r="H110" i="6"/>
  <c r="G110" i="6"/>
  <c r="A110" i="4"/>
  <c r="H109" i="4"/>
  <c r="I109" i="4" s="1"/>
  <c r="G109" i="4"/>
  <c r="A113" i="3"/>
  <c r="H112" i="3"/>
  <c r="G112" i="3"/>
  <c r="I112" i="3" l="1"/>
  <c r="L112" i="3"/>
  <c r="M112" i="3" s="1"/>
  <c r="D112" i="3"/>
  <c r="E112" i="3" s="1"/>
  <c r="H110" i="4"/>
  <c r="I110" i="4" s="1"/>
  <c r="A111" i="4"/>
  <c r="G110" i="4"/>
  <c r="A114" i="3"/>
  <c r="H113" i="3"/>
  <c r="G113" i="3"/>
  <c r="I110" i="6"/>
  <c r="D110" i="6"/>
  <c r="E110" i="6" s="1"/>
  <c r="L110" i="6"/>
  <c r="M110" i="6" s="1"/>
  <c r="D109" i="4"/>
  <c r="E109" i="4" s="1"/>
  <c r="L109" i="4"/>
  <c r="M109" i="4" s="1"/>
  <c r="A112" i="6"/>
  <c r="H111" i="6"/>
  <c r="G111" i="6"/>
  <c r="I111" i="6" l="1"/>
  <c r="D111" i="6"/>
  <c r="E111" i="6" s="1"/>
  <c r="L111" i="6"/>
  <c r="M111" i="6" s="1"/>
  <c r="D110" i="4"/>
  <c r="E110" i="4" s="1"/>
  <c r="L110" i="4"/>
  <c r="M110" i="4" s="1"/>
  <c r="A113" i="6"/>
  <c r="H112" i="6"/>
  <c r="G112" i="6"/>
  <c r="A115" i="3"/>
  <c r="H114" i="3"/>
  <c r="G114" i="3"/>
  <c r="I113" i="3"/>
  <c r="L113" i="3"/>
  <c r="M113" i="3" s="1"/>
  <c r="D113" i="3"/>
  <c r="E113" i="3" s="1"/>
  <c r="H111" i="4"/>
  <c r="I111" i="4" s="1"/>
  <c r="G111" i="4"/>
  <c r="A112" i="4"/>
  <c r="D111" i="4" l="1"/>
  <c r="E111" i="4" s="1"/>
  <c r="L111" i="4"/>
  <c r="M111" i="4" s="1"/>
  <c r="I112" i="6"/>
  <c r="D112" i="6"/>
  <c r="E112" i="6" s="1"/>
  <c r="L112" i="6"/>
  <c r="M112" i="6" s="1"/>
  <c r="I114" i="3"/>
  <c r="L114" i="3"/>
  <c r="M114" i="3" s="1"/>
  <c r="D114" i="3"/>
  <c r="E114" i="3" s="1"/>
  <c r="A114" i="6"/>
  <c r="H113" i="6"/>
  <c r="G113" i="6"/>
  <c r="A113" i="4"/>
  <c r="H112" i="4"/>
  <c r="I112" i="4" s="1"/>
  <c r="G112" i="4"/>
  <c r="A116" i="3"/>
  <c r="H115" i="3"/>
  <c r="G115" i="3"/>
  <c r="I113" i="6" l="1"/>
  <c r="D113" i="6"/>
  <c r="E113" i="6" s="1"/>
  <c r="L113" i="6"/>
  <c r="M113" i="6" s="1"/>
  <c r="I115" i="3"/>
  <c r="L115" i="3"/>
  <c r="M115" i="3" s="1"/>
  <c r="D115" i="3"/>
  <c r="E115" i="3" s="1"/>
  <c r="A114" i="4"/>
  <c r="H113" i="4"/>
  <c r="I113" i="4" s="1"/>
  <c r="G113" i="4"/>
  <c r="A117" i="3"/>
  <c r="H116" i="3"/>
  <c r="G116" i="3"/>
  <c r="D112" i="4"/>
  <c r="E112" i="4" s="1"/>
  <c r="L112" i="4"/>
  <c r="M112" i="4" s="1"/>
  <c r="A115" i="6"/>
  <c r="H114" i="6"/>
  <c r="G114" i="6"/>
  <c r="D113" i="4" l="1"/>
  <c r="E113" i="4" s="1"/>
  <c r="L113" i="4"/>
  <c r="M113" i="4" s="1"/>
  <c r="A116" i="6"/>
  <c r="H115" i="6"/>
  <c r="G115" i="6"/>
  <c r="I116" i="3"/>
  <c r="L116" i="3"/>
  <c r="M116" i="3" s="1"/>
  <c r="D116" i="3"/>
  <c r="E116" i="3" s="1"/>
  <c r="A115" i="4"/>
  <c r="H114" i="4"/>
  <c r="I114" i="4" s="1"/>
  <c r="G114" i="4"/>
  <c r="A118" i="3"/>
  <c r="H117" i="3"/>
  <c r="G117" i="3"/>
  <c r="I114" i="6"/>
  <c r="D114" i="6"/>
  <c r="E114" i="6" s="1"/>
  <c r="L114" i="6"/>
  <c r="M114" i="6" s="1"/>
  <c r="A117" i="6" l="1"/>
  <c r="H116" i="6"/>
  <c r="G116" i="6"/>
  <c r="A119" i="3"/>
  <c r="H118" i="3"/>
  <c r="G118" i="3"/>
  <c r="I115" i="6"/>
  <c r="D115" i="6"/>
  <c r="E115" i="6" s="1"/>
  <c r="L115" i="6"/>
  <c r="M115" i="6" s="1"/>
  <c r="D114" i="4"/>
  <c r="E114" i="4" s="1"/>
  <c r="L114" i="4"/>
  <c r="M114" i="4" s="1"/>
  <c r="I117" i="3"/>
  <c r="L117" i="3"/>
  <c r="M117" i="3" s="1"/>
  <c r="D117" i="3"/>
  <c r="E117" i="3" s="1"/>
  <c r="A116" i="4"/>
  <c r="H115" i="4"/>
  <c r="I115" i="4" s="1"/>
  <c r="G115" i="4"/>
  <c r="A117" i="4" l="1"/>
  <c r="H116" i="4"/>
  <c r="I116" i="4" s="1"/>
  <c r="G116" i="4"/>
  <c r="D115" i="4"/>
  <c r="E115" i="4" s="1"/>
  <c r="L115" i="4"/>
  <c r="M115" i="4" s="1"/>
  <c r="A120" i="3"/>
  <c r="H119" i="3"/>
  <c r="G119" i="3"/>
  <c r="I116" i="6"/>
  <c r="D116" i="6"/>
  <c r="E116" i="6" s="1"/>
  <c r="L116" i="6"/>
  <c r="M116" i="6" s="1"/>
  <c r="I118" i="3"/>
  <c r="L118" i="3"/>
  <c r="M118" i="3" s="1"/>
  <c r="D118" i="3"/>
  <c r="E118" i="3" s="1"/>
  <c r="A118" i="6"/>
  <c r="H117" i="6"/>
  <c r="G117" i="6"/>
  <c r="I119" i="3" l="1"/>
  <c r="L119" i="3"/>
  <c r="M119" i="3" s="1"/>
  <c r="D119" i="3"/>
  <c r="E119" i="3" s="1"/>
  <c r="I117" i="6"/>
  <c r="D117" i="6"/>
  <c r="E117" i="6" s="1"/>
  <c r="L117" i="6"/>
  <c r="M117" i="6" s="1"/>
  <c r="A119" i="6"/>
  <c r="H118" i="6"/>
  <c r="G118" i="6"/>
  <c r="A121" i="3"/>
  <c r="H120" i="3"/>
  <c r="G120" i="3"/>
  <c r="D116" i="4"/>
  <c r="E116" i="4" s="1"/>
  <c r="L116" i="4"/>
  <c r="M116" i="4" s="1"/>
  <c r="A118" i="4"/>
  <c r="H117" i="4"/>
  <c r="I117" i="4" s="1"/>
  <c r="G117" i="4"/>
  <c r="A119" i="4" l="1"/>
  <c r="H118" i="4"/>
  <c r="I118" i="4" s="1"/>
  <c r="G118" i="4"/>
  <c r="I120" i="3"/>
  <c r="L120" i="3"/>
  <c r="M120" i="3" s="1"/>
  <c r="D120" i="3"/>
  <c r="E120" i="3" s="1"/>
  <c r="A120" i="6"/>
  <c r="H119" i="6"/>
  <c r="G119" i="6"/>
  <c r="D117" i="4"/>
  <c r="E117" i="4" s="1"/>
  <c r="L117" i="4"/>
  <c r="M117" i="4" s="1"/>
  <c r="A122" i="3"/>
  <c r="H121" i="3"/>
  <c r="G121" i="3"/>
  <c r="I118" i="6"/>
  <c r="D118" i="6"/>
  <c r="E118" i="6" s="1"/>
  <c r="L118" i="6"/>
  <c r="M118" i="6" s="1"/>
  <c r="I119" i="6" l="1"/>
  <c r="D119" i="6"/>
  <c r="E119" i="6" s="1"/>
  <c r="L119" i="6"/>
  <c r="M119" i="6" s="1"/>
  <c r="A121" i="6"/>
  <c r="H120" i="6"/>
  <c r="G120" i="6"/>
  <c r="D118" i="4"/>
  <c r="E118" i="4" s="1"/>
  <c r="L118" i="4"/>
  <c r="M118" i="4" s="1"/>
  <c r="A123" i="3"/>
  <c r="H122" i="3"/>
  <c r="G122" i="3"/>
  <c r="I121" i="3"/>
  <c r="L121" i="3"/>
  <c r="M121" i="3" s="1"/>
  <c r="D121" i="3"/>
  <c r="E121" i="3" s="1"/>
  <c r="A120" i="4"/>
  <c r="H119" i="4"/>
  <c r="I119" i="4" s="1"/>
  <c r="G119" i="4"/>
  <c r="D119" i="4" l="1"/>
  <c r="E119" i="4" s="1"/>
  <c r="L119" i="4"/>
  <c r="M119" i="4" s="1"/>
  <c r="A122" i="6"/>
  <c r="H121" i="6"/>
  <c r="G121" i="6"/>
  <c r="I122" i="3"/>
  <c r="L122" i="3"/>
  <c r="M122" i="3" s="1"/>
  <c r="D122" i="3"/>
  <c r="E122" i="3" s="1"/>
  <c r="A121" i="4"/>
  <c r="H120" i="4"/>
  <c r="I120" i="4" s="1"/>
  <c r="G120" i="4"/>
  <c r="A124" i="3"/>
  <c r="H123" i="3"/>
  <c r="G123" i="3"/>
  <c r="I120" i="6"/>
  <c r="D120" i="6"/>
  <c r="E120" i="6" s="1"/>
  <c r="L120" i="6"/>
  <c r="M120" i="6" s="1"/>
  <c r="A125" i="3" l="1"/>
  <c r="H124" i="3"/>
  <c r="G124" i="3"/>
  <c r="I121" i="6"/>
  <c r="D121" i="6"/>
  <c r="E121" i="6" s="1"/>
  <c r="L121" i="6"/>
  <c r="M121" i="6" s="1"/>
  <c r="A123" i="6"/>
  <c r="H122" i="6"/>
  <c r="G122" i="6"/>
  <c r="D120" i="4"/>
  <c r="E120" i="4" s="1"/>
  <c r="L120" i="4"/>
  <c r="M120" i="4" s="1"/>
  <c r="I123" i="3"/>
  <c r="L123" i="3"/>
  <c r="M123" i="3" s="1"/>
  <c r="D123" i="3"/>
  <c r="E123" i="3" s="1"/>
  <c r="A122" i="4"/>
  <c r="H121" i="4"/>
  <c r="I121" i="4" s="1"/>
  <c r="G121" i="4"/>
  <c r="D121" i="4" l="1"/>
  <c r="E121" i="4" s="1"/>
  <c r="L121" i="4"/>
  <c r="M121" i="4" s="1"/>
  <c r="I122" i="6"/>
  <c r="D122" i="6"/>
  <c r="E122" i="6" s="1"/>
  <c r="L122" i="6"/>
  <c r="M122" i="6" s="1"/>
  <c r="A123" i="4"/>
  <c r="H122" i="4"/>
  <c r="I122" i="4" s="1"/>
  <c r="G122" i="4"/>
  <c r="A124" i="6"/>
  <c r="H123" i="6"/>
  <c r="G123" i="6"/>
  <c r="I124" i="3"/>
  <c r="L124" i="3"/>
  <c r="M124" i="3" s="1"/>
  <c r="D124" i="3"/>
  <c r="E124" i="3" s="1"/>
  <c r="A126" i="3"/>
  <c r="H125" i="3"/>
  <c r="G125" i="3"/>
  <c r="I125" i="3" l="1"/>
  <c r="L125" i="3"/>
  <c r="M125" i="3" s="1"/>
  <c r="D125" i="3"/>
  <c r="E125" i="3" s="1"/>
  <c r="A127" i="3"/>
  <c r="H126" i="3"/>
  <c r="G126" i="3"/>
  <c r="D122" i="4"/>
  <c r="E122" i="4" s="1"/>
  <c r="L122" i="4"/>
  <c r="M122" i="4" s="1"/>
  <c r="A125" i="6"/>
  <c r="H124" i="6"/>
  <c r="G124" i="6"/>
  <c r="I123" i="6"/>
  <c r="D123" i="6"/>
  <c r="E123" i="6" s="1"/>
  <c r="L123" i="6"/>
  <c r="M123" i="6" s="1"/>
  <c r="A124" i="4"/>
  <c r="H123" i="4"/>
  <c r="I123" i="4" s="1"/>
  <c r="G123" i="4"/>
  <c r="A125" i="4" l="1"/>
  <c r="H124" i="4"/>
  <c r="I124" i="4" s="1"/>
  <c r="G124" i="4"/>
  <c r="I124" i="6"/>
  <c r="D124" i="6"/>
  <c r="E124" i="6" s="1"/>
  <c r="L124" i="6"/>
  <c r="M124" i="6" s="1"/>
  <c r="D123" i="4"/>
  <c r="E123" i="4" s="1"/>
  <c r="L123" i="4"/>
  <c r="M123" i="4" s="1"/>
  <c r="A128" i="3"/>
  <c r="H127" i="3"/>
  <c r="G127" i="3"/>
  <c r="A126" i="6"/>
  <c r="H125" i="6"/>
  <c r="G125" i="6"/>
  <c r="I126" i="3"/>
  <c r="L126" i="3"/>
  <c r="M126" i="3" s="1"/>
  <c r="D126" i="3"/>
  <c r="E126" i="3" s="1"/>
  <c r="A127" i="6" l="1"/>
  <c r="H126" i="6"/>
  <c r="G126" i="6"/>
  <c r="I127" i="3"/>
  <c r="L127" i="3"/>
  <c r="M127" i="3" s="1"/>
  <c r="D127" i="3"/>
  <c r="E127" i="3" s="1"/>
  <c r="D124" i="4"/>
  <c r="E124" i="4" s="1"/>
  <c r="L124" i="4"/>
  <c r="M124" i="4" s="1"/>
  <c r="I125" i="6"/>
  <c r="D125" i="6"/>
  <c r="E125" i="6" s="1"/>
  <c r="L125" i="6"/>
  <c r="M125" i="6" s="1"/>
  <c r="A129" i="3"/>
  <c r="H128" i="3"/>
  <c r="G128" i="3"/>
  <c r="A126" i="4"/>
  <c r="H125" i="4"/>
  <c r="I125" i="4" s="1"/>
  <c r="G125" i="4"/>
  <c r="D125" i="4" l="1"/>
  <c r="E125" i="4" s="1"/>
  <c r="L125" i="4"/>
  <c r="M125" i="4" s="1"/>
  <c r="A127" i="4"/>
  <c r="H126" i="4"/>
  <c r="I126" i="4" s="1"/>
  <c r="G126" i="4"/>
  <c r="I126" i="6"/>
  <c r="D126" i="6"/>
  <c r="E126" i="6" s="1"/>
  <c r="L126" i="6"/>
  <c r="M126" i="6" s="1"/>
  <c r="A130" i="3"/>
  <c r="H129" i="3"/>
  <c r="G129" i="3"/>
  <c r="I128" i="3"/>
  <c r="L128" i="3"/>
  <c r="M128" i="3" s="1"/>
  <c r="D128" i="3"/>
  <c r="E128" i="3" s="1"/>
  <c r="A128" i="6"/>
  <c r="H127" i="6"/>
  <c r="G127" i="6"/>
  <c r="I127" i="6" l="1"/>
  <c r="D127" i="6"/>
  <c r="E127" i="6" s="1"/>
  <c r="L127" i="6"/>
  <c r="M127" i="6" s="1"/>
  <c r="A128" i="4"/>
  <c r="H127" i="4"/>
  <c r="I127" i="4" s="1"/>
  <c r="G127" i="4"/>
  <c r="D126" i="4"/>
  <c r="E126" i="4" s="1"/>
  <c r="L126" i="4"/>
  <c r="M126" i="4" s="1"/>
  <c r="A129" i="6"/>
  <c r="H128" i="6"/>
  <c r="G128" i="6"/>
  <c r="I129" i="3"/>
  <c r="L129" i="3"/>
  <c r="M129" i="3" s="1"/>
  <c r="D129" i="3"/>
  <c r="E129" i="3" s="1"/>
  <c r="A131" i="3"/>
  <c r="H130" i="3"/>
  <c r="G130" i="3"/>
  <c r="I130" i="3" l="1"/>
  <c r="L130" i="3"/>
  <c r="M130" i="3" s="1"/>
  <c r="D130" i="3"/>
  <c r="E130" i="3" s="1"/>
  <c r="A132" i="3"/>
  <c r="H131" i="3"/>
  <c r="G131" i="3"/>
  <c r="A129" i="4"/>
  <c r="H128" i="4"/>
  <c r="I128" i="4" s="1"/>
  <c r="G128" i="4"/>
  <c r="I128" i="6"/>
  <c r="D128" i="6"/>
  <c r="E128" i="6" s="1"/>
  <c r="L128" i="6"/>
  <c r="M128" i="6" s="1"/>
  <c r="A130" i="6"/>
  <c r="H129" i="6"/>
  <c r="G129" i="6"/>
  <c r="D127" i="4"/>
  <c r="E127" i="4" s="1"/>
  <c r="L127" i="4"/>
  <c r="M127" i="4" s="1"/>
  <c r="A133" i="3" l="1"/>
  <c r="H132" i="3"/>
  <c r="G132" i="3"/>
  <c r="A130" i="4"/>
  <c r="H129" i="4"/>
  <c r="I129" i="4" s="1"/>
  <c r="G129" i="4"/>
  <c r="D128" i="4"/>
  <c r="E128" i="4" s="1"/>
  <c r="L128" i="4"/>
  <c r="M128" i="4" s="1"/>
  <c r="I129" i="6"/>
  <c r="D129" i="6"/>
  <c r="E129" i="6" s="1"/>
  <c r="L129" i="6"/>
  <c r="M129" i="6" s="1"/>
  <c r="A131" i="6"/>
  <c r="H130" i="6"/>
  <c r="G130" i="6"/>
  <c r="I131" i="3"/>
  <c r="L131" i="3"/>
  <c r="M131" i="3" s="1"/>
  <c r="D131" i="3"/>
  <c r="E131" i="3" s="1"/>
  <c r="I132" i="3" l="1"/>
  <c r="L132" i="3"/>
  <c r="M132" i="3" s="1"/>
  <c r="D132" i="3"/>
  <c r="E132" i="3" s="1"/>
  <c r="A132" i="6"/>
  <c r="H131" i="6"/>
  <c r="G131" i="6"/>
  <c r="A131" i="4"/>
  <c r="H130" i="4"/>
  <c r="I130" i="4" s="1"/>
  <c r="G130" i="4"/>
  <c r="I130" i="6"/>
  <c r="D130" i="6"/>
  <c r="E130" i="6" s="1"/>
  <c r="L130" i="6"/>
  <c r="M130" i="6" s="1"/>
  <c r="D129" i="4"/>
  <c r="E129" i="4" s="1"/>
  <c r="L129" i="4"/>
  <c r="M129" i="4" s="1"/>
  <c r="A134" i="3"/>
  <c r="H133" i="3"/>
  <c r="G133" i="3"/>
  <c r="D130" i="4" l="1"/>
  <c r="E130" i="4" s="1"/>
  <c r="L130" i="4"/>
  <c r="M130" i="4" s="1"/>
  <c r="A135" i="3"/>
  <c r="H134" i="3"/>
  <c r="G134" i="3"/>
  <c r="A132" i="4"/>
  <c r="H131" i="4"/>
  <c r="I131" i="4" s="1"/>
  <c r="G131" i="4"/>
  <c r="I133" i="3"/>
  <c r="L133" i="3"/>
  <c r="M133" i="3" s="1"/>
  <c r="D133" i="3"/>
  <c r="E133" i="3" s="1"/>
  <c r="A133" i="6"/>
  <c r="H132" i="6"/>
  <c r="G132" i="6"/>
  <c r="I131" i="6"/>
  <c r="D131" i="6"/>
  <c r="E131" i="6" s="1"/>
  <c r="L131" i="6"/>
  <c r="M131" i="6" s="1"/>
  <c r="I134" i="3" l="1"/>
  <c r="L134" i="3"/>
  <c r="M134" i="3" s="1"/>
  <c r="D134" i="3"/>
  <c r="E134" i="3" s="1"/>
  <c r="D131" i="4"/>
  <c r="E131" i="4" s="1"/>
  <c r="L131" i="4"/>
  <c r="M131" i="4" s="1"/>
  <c r="A133" i="4"/>
  <c r="H132" i="4"/>
  <c r="I132" i="4" s="1"/>
  <c r="G132" i="4"/>
  <c r="A134" i="6"/>
  <c r="H133" i="6"/>
  <c r="G133" i="6"/>
  <c r="A136" i="3"/>
  <c r="H135" i="3"/>
  <c r="G135" i="3"/>
  <c r="I132" i="6"/>
  <c r="D132" i="6"/>
  <c r="E132" i="6" s="1"/>
  <c r="L132" i="6"/>
  <c r="M132" i="6" s="1"/>
  <c r="A137" i="3" l="1"/>
  <c r="H136" i="3"/>
  <c r="G136" i="3"/>
  <c r="D132" i="4"/>
  <c r="E132" i="4" s="1"/>
  <c r="L132" i="4"/>
  <c r="M132" i="4" s="1"/>
  <c r="I133" i="6"/>
  <c r="D133" i="6"/>
  <c r="E133" i="6" s="1"/>
  <c r="L133" i="6"/>
  <c r="M133" i="6" s="1"/>
  <c r="A134" i="4"/>
  <c r="H133" i="4"/>
  <c r="I133" i="4" s="1"/>
  <c r="G133" i="4"/>
  <c r="I135" i="3"/>
  <c r="L135" i="3"/>
  <c r="M135" i="3" s="1"/>
  <c r="D135" i="3"/>
  <c r="E135" i="3" s="1"/>
  <c r="A135" i="6"/>
  <c r="H134" i="6"/>
  <c r="G134" i="6"/>
  <c r="I134" i="6" l="1"/>
  <c r="D134" i="6"/>
  <c r="E134" i="6" s="1"/>
  <c r="L134" i="6"/>
  <c r="M134" i="6" s="1"/>
  <c r="A136" i="6"/>
  <c r="H135" i="6"/>
  <c r="G135" i="6"/>
  <c r="D133" i="4"/>
  <c r="E133" i="4" s="1"/>
  <c r="L133" i="4"/>
  <c r="M133" i="4" s="1"/>
  <c r="I136" i="3"/>
  <c r="L136" i="3"/>
  <c r="M136" i="3" s="1"/>
  <c r="D136" i="3"/>
  <c r="E136" i="3" s="1"/>
  <c r="A135" i="4"/>
  <c r="H134" i="4"/>
  <c r="I134" i="4" s="1"/>
  <c r="G134" i="4"/>
  <c r="A138" i="3"/>
  <c r="H137" i="3"/>
  <c r="G137" i="3"/>
  <c r="I137" i="3" l="1"/>
  <c r="L137" i="3"/>
  <c r="M137" i="3" s="1"/>
  <c r="D137" i="3"/>
  <c r="E137" i="3" s="1"/>
  <c r="A137" i="6"/>
  <c r="H136" i="6"/>
  <c r="G136" i="6"/>
  <c r="A139" i="3"/>
  <c r="H138" i="3"/>
  <c r="G138" i="3"/>
  <c r="A136" i="4"/>
  <c r="H135" i="4"/>
  <c r="I135" i="4" s="1"/>
  <c r="G135" i="4"/>
  <c r="D134" i="4"/>
  <c r="E134" i="4" s="1"/>
  <c r="L134" i="4"/>
  <c r="M134" i="4" s="1"/>
  <c r="I135" i="6"/>
  <c r="D135" i="6"/>
  <c r="E135" i="6" s="1"/>
  <c r="L135" i="6"/>
  <c r="M135" i="6" s="1"/>
  <c r="A140" i="3" l="1"/>
  <c r="H139" i="3"/>
  <c r="G139" i="3"/>
  <c r="A138" i="6"/>
  <c r="H137" i="6"/>
  <c r="G137" i="6"/>
  <c r="D135" i="4"/>
  <c r="E135" i="4" s="1"/>
  <c r="L135" i="4"/>
  <c r="M135" i="4" s="1"/>
  <c r="A137" i="4"/>
  <c r="H136" i="4"/>
  <c r="I136" i="4" s="1"/>
  <c r="G136" i="4"/>
  <c r="I138" i="3"/>
  <c r="L138" i="3"/>
  <c r="M138" i="3" s="1"/>
  <c r="D138" i="3"/>
  <c r="E138" i="3" s="1"/>
  <c r="I136" i="6"/>
  <c r="D136" i="6"/>
  <c r="E136" i="6" s="1"/>
  <c r="L136" i="6"/>
  <c r="M136" i="6" s="1"/>
  <c r="A139" i="6" l="1"/>
  <c r="H138" i="6"/>
  <c r="G138" i="6"/>
  <c r="D136" i="4"/>
  <c r="E136" i="4" s="1"/>
  <c r="L136" i="4"/>
  <c r="M136" i="4" s="1"/>
  <c r="I139" i="3"/>
  <c r="L139" i="3"/>
  <c r="M139" i="3" s="1"/>
  <c r="D139" i="3"/>
  <c r="E139" i="3" s="1"/>
  <c r="A138" i="4"/>
  <c r="H137" i="4"/>
  <c r="I137" i="4" s="1"/>
  <c r="G137" i="4"/>
  <c r="I137" i="6"/>
  <c r="D137" i="6"/>
  <c r="E137" i="6" s="1"/>
  <c r="L137" i="6"/>
  <c r="M137" i="6" s="1"/>
  <c r="A141" i="3"/>
  <c r="H140" i="3"/>
  <c r="G140" i="3"/>
  <c r="D137" i="4" l="1"/>
  <c r="E137" i="4" s="1"/>
  <c r="L137" i="4"/>
  <c r="M137" i="4" s="1"/>
  <c r="I138" i="6"/>
  <c r="D138" i="6"/>
  <c r="E138" i="6" s="1"/>
  <c r="L138" i="6"/>
  <c r="M138" i="6" s="1"/>
  <c r="I140" i="3"/>
  <c r="L140" i="3"/>
  <c r="M140" i="3" s="1"/>
  <c r="D140" i="3"/>
  <c r="E140" i="3" s="1"/>
  <c r="A142" i="3"/>
  <c r="H141" i="3"/>
  <c r="G141" i="3"/>
  <c r="A139" i="4"/>
  <c r="H138" i="4"/>
  <c r="I138" i="4" s="1"/>
  <c r="G138" i="4"/>
  <c r="A140" i="6"/>
  <c r="H139" i="6"/>
  <c r="G139" i="6"/>
  <c r="A140" i="4" l="1"/>
  <c r="H139" i="4"/>
  <c r="I139" i="4" s="1"/>
  <c r="G139" i="4"/>
  <c r="I141" i="3"/>
  <c r="L141" i="3"/>
  <c r="M141" i="3" s="1"/>
  <c r="D141" i="3"/>
  <c r="E141" i="3" s="1"/>
  <c r="I139" i="6"/>
  <c r="D139" i="6"/>
  <c r="E139" i="6" s="1"/>
  <c r="L139" i="6"/>
  <c r="M139" i="6" s="1"/>
  <c r="A141" i="6"/>
  <c r="H140" i="6"/>
  <c r="G140" i="6"/>
  <c r="D138" i="4"/>
  <c r="E138" i="4" s="1"/>
  <c r="L138" i="4"/>
  <c r="M138" i="4" s="1"/>
  <c r="A143" i="3"/>
  <c r="H142" i="3"/>
  <c r="G142" i="3"/>
  <c r="I142" i="3" l="1"/>
  <c r="L142" i="3"/>
  <c r="M142" i="3" s="1"/>
  <c r="D142" i="3"/>
  <c r="E142" i="3" s="1"/>
  <c r="A144" i="3"/>
  <c r="H143" i="3"/>
  <c r="G143" i="3"/>
  <c r="I140" i="6"/>
  <c r="D140" i="6"/>
  <c r="E140" i="6" s="1"/>
  <c r="L140" i="6"/>
  <c r="M140" i="6" s="1"/>
  <c r="A142" i="6"/>
  <c r="H141" i="6"/>
  <c r="G141" i="6"/>
  <c r="D139" i="4"/>
  <c r="E139" i="4" s="1"/>
  <c r="L139" i="4"/>
  <c r="M139" i="4" s="1"/>
  <c r="A141" i="4"/>
  <c r="H140" i="4"/>
  <c r="I140" i="4" s="1"/>
  <c r="G140" i="4"/>
  <c r="A142" i="4" l="1"/>
  <c r="H141" i="4"/>
  <c r="I141" i="4" s="1"/>
  <c r="G141" i="4"/>
  <c r="A143" i="6"/>
  <c r="H142" i="6"/>
  <c r="G142" i="6"/>
  <c r="D140" i="4"/>
  <c r="E140" i="4" s="1"/>
  <c r="L140" i="4"/>
  <c r="M140" i="4" s="1"/>
  <c r="A145" i="3"/>
  <c r="H144" i="3"/>
  <c r="G144" i="3"/>
  <c r="I141" i="6"/>
  <c r="D141" i="6"/>
  <c r="E141" i="6" s="1"/>
  <c r="L141" i="6"/>
  <c r="M141" i="6" s="1"/>
  <c r="I143" i="3"/>
  <c r="L143" i="3"/>
  <c r="M143" i="3" s="1"/>
  <c r="D143" i="3"/>
  <c r="E143" i="3" s="1"/>
  <c r="A144" i="6" l="1"/>
  <c r="H143" i="6"/>
  <c r="G143" i="6"/>
  <c r="I144" i="3"/>
  <c r="L144" i="3"/>
  <c r="M144" i="3" s="1"/>
  <c r="D144" i="3"/>
  <c r="E144" i="3" s="1"/>
  <c r="D141" i="4"/>
  <c r="E141" i="4" s="1"/>
  <c r="L141" i="4"/>
  <c r="M141" i="4" s="1"/>
  <c r="A146" i="3"/>
  <c r="H145" i="3"/>
  <c r="G145" i="3"/>
  <c r="I142" i="6"/>
  <c r="D142" i="6"/>
  <c r="E142" i="6" s="1"/>
  <c r="L142" i="6"/>
  <c r="M142" i="6" s="1"/>
  <c r="A143" i="4"/>
  <c r="H142" i="4"/>
  <c r="I142" i="4" s="1"/>
  <c r="G142" i="4"/>
  <c r="D142" i="4" l="1"/>
  <c r="E142" i="4" s="1"/>
  <c r="L142" i="4"/>
  <c r="M142" i="4" s="1"/>
  <c r="A144" i="4"/>
  <c r="H143" i="4"/>
  <c r="I143" i="4" s="1"/>
  <c r="G143" i="4"/>
  <c r="I145" i="3"/>
  <c r="L145" i="3"/>
  <c r="M145" i="3" s="1"/>
  <c r="D145" i="3"/>
  <c r="E145" i="3" s="1"/>
  <c r="I143" i="6"/>
  <c r="D143" i="6"/>
  <c r="E143" i="6" s="1"/>
  <c r="L143" i="6"/>
  <c r="M143" i="6" s="1"/>
  <c r="A147" i="3"/>
  <c r="H146" i="3"/>
  <c r="G146" i="3"/>
  <c r="A145" i="6"/>
  <c r="H144" i="6"/>
  <c r="G144" i="6"/>
  <c r="I144" i="6" l="1"/>
  <c r="D144" i="6"/>
  <c r="E144" i="6" s="1"/>
  <c r="L144" i="6"/>
  <c r="M144" i="6" s="1"/>
  <c r="A148" i="3"/>
  <c r="H147" i="3"/>
  <c r="G147" i="3"/>
  <c r="D143" i="4"/>
  <c r="E143" i="4" s="1"/>
  <c r="L143" i="4"/>
  <c r="M143" i="4" s="1"/>
  <c r="A146" i="6"/>
  <c r="H145" i="6"/>
  <c r="G145" i="6"/>
  <c r="A145" i="4"/>
  <c r="H144" i="4"/>
  <c r="I144" i="4" s="1"/>
  <c r="G144" i="4"/>
  <c r="I146" i="3"/>
  <c r="L146" i="3"/>
  <c r="M146" i="3" s="1"/>
  <c r="D146" i="3"/>
  <c r="E146" i="3" s="1"/>
  <c r="A147" i="6" l="1"/>
  <c r="H146" i="6"/>
  <c r="G146" i="6"/>
  <c r="I147" i="3"/>
  <c r="L147" i="3"/>
  <c r="M147" i="3" s="1"/>
  <c r="D147" i="3"/>
  <c r="E147" i="3" s="1"/>
  <c r="A146" i="4"/>
  <c r="H145" i="4"/>
  <c r="I145" i="4" s="1"/>
  <c r="G145" i="4"/>
  <c r="A149" i="3"/>
  <c r="H148" i="3"/>
  <c r="G148" i="3"/>
  <c r="D144" i="4"/>
  <c r="E144" i="4" s="1"/>
  <c r="L144" i="4"/>
  <c r="M144" i="4" s="1"/>
  <c r="I145" i="6"/>
  <c r="D145" i="6"/>
  <c r="E145" i="6" s="1"/>
  <c r="L145" i="6"/>
  <c r="M145" i="6" s="1"/>
  <c r="I148" i="3" l="1"/>
  <c r="L148" i="3"/>
  <c r="M148" i="3" s="1"/>
  <c r="D148" i="3"/>
  <c r="E148" i="3" s="1"/>
  <c r="A147" i="4"/>
  <c r="H146" i="4"/>
  <c r="I146" i="4" s="1"/>
  <c r="G146" i="4"/>
  <c r="D145" i="4"/>
  <c r="E145" i="4" s="1"/>
  <c r="L145" i="4"/>
  <c r="M145" i="4" s="1"/>
  <c r="A150" i="3"/>
  <c r="H149" i="3"/>
  <c r="G149" i="3"/>
  <c r="I146" i="6"/>
  <c r="D146" i="6"/>
  <c r="E146" i="6" s="1"/>
  <c r="L146" i="6"/>
  <c r="M146" i="6" s="1"/>
  <c r="A148" i="6"/>
  <c r="H147" i="6"/>
  <c r="G147" i="6"/>
  <c r="A149" i="6" l="1"/>
  <c r="H148" i="6"/>
  <c r="G148" i="6"/>
  <c r="I149" i="3"/>
  <c r="L149" i="3"/>
  <c r="M149" i="3" s="1"/>
  <c r="D149" i="3"/>
  <c r="E149" i="3" s="1"/>
  <c r="I147" i="6"/>
  <c r="D147" i="6"/>
  <c r="E147" i="6" s="1"/>
  <c r="L147" i="6"/>
  <c r="M147" i="6" s="1"/>
  <c r="A148" i="4"/>
  <c r="H147" i="4"/>
  <c r="I147" i="4" s="1"/>
  <c r="G147" i="4"/>
  <c r="A151" i="3"/>
  <c r="H150" i="3"/>
  <c r="G150" i="3"/>
  <c r="D146" i="4"/>
  <c r="E146" i="4" s="1"/>
  <c r="L146" i="4"/>
  <c r="M146" i="4" s="1"/>
  <c r="D147" i="4" l="1"/>
  <c r="E147" i="4" s="1"/>
  <c r="L147" i="4"/>
  <c r="M147" i="4" s="1"/>
  <c r="I150" i="3"/>
  <c r="L150" i="3"/>
  <c r="M150" i="3" s="1"/>
  <c r="D150" i="3"/>
  <c r="E150" i="3" s="1"/>
  <c r="A149" i="4"/>
  <c r="H148" i="4"/>
  <c r="I148" i="4" s="1"/>
  <c r="G148" i="4"/>
  <c r="I148" i="6"/>
  <c r="D148" i="6"/>
  <c r="E148" i="6" s="1"/>
  <c r="L148" i="6"/>
  <c r="M148" i="6" s="1"/>
  <c r="A152" i="3"/>
  <c r="H151" i="3"/>
  <c r="G151" i="3"/>
  <c r="A150" i="6"/>
  <c r="H149" i="6"/>
  <c r="G149" i="6"/>
  <c r="I149" i="6" l="1"/>
  <c r="D149" i="6"/>
  <c r="E149" i="6" s="1"/>
  <c r="L149" i="6"/>
  <c r="M149" i="6" s="1"/>
  <c r="A153" i="3"/>
  <c r="H152" i="3"/>
  <c r="G152" i="3"/>
  <c r="A151" i="6"/>
  <c r="H150" i="6"/>
  <c r="G150" i="6"/>
  <c r="D148" i="4"/>
  <c r="E148" i="4" s="1"/>
  <c r="L148" i="4"/>
  <c r="M148" i="4" s="1"/>
  <c r="A150" i="4"/>
  <c r="H149" i="4"/>
  <c r="I149" i="4" s="1"/>
  <c r="G149" i="4"/>
  <c r="I151" i="3"/>
  <c r="L151" i="3"/>
  <c r="M151" i="3" s="1"/>
  <c r="D151" i="3"/>
  <c r="E151" i="3" s="1"/>
  <c r="I150" i="6" l="1"/>
  <c r="D150" i="6"/>
  <c r="E150" i="6" s="1"/>
  <c r="L150" i="6"/>
  <c r="M150" i="6" s="1"/>
  <c r="A154" i="3"/>
  <c r="H153" i="3"/>
  <c r="G153" i="3"/>
  <c r="A152" i="6"/>
  <c r="H151" i="6"/>
  <c r="G151" i="6"/>
  <c r="A151" i="4"/>
  <c r="H150" i="4"/>
  <c r="I150" i="4" s="1"/>
  <c r="G150" i="4"/>
  <c r="D149" i="4"/>
  <c r="E149" i="4" s="1"/>
  <c r="L149" i="4"/>
  <c r="M149" i="4" s="1"/>
  <c r="I152" i="3"/>
  <c r="L152" i="3"/>
  <c r="M152" i="3" s="1"/>
  <c r="D152" i="3"/>
  <c r="E152" i="3" s="1"/>
  <c r="I151" i="6" l="1"/>
  <c r="D151" i="6"/>
  <c r="E151" i="6" s="1"/>
  <c r="L151" i="6"/>
  <c r="M151" i="6" s="1"/>
  <c r="D150" i="4"/>
  <c r="E150" i="4" s="1"/>
  <c r="L150" i="4"/>
  <c r="M150" i="4" s="1"/>
  <c r="A153" i="6"/>
  <c r="H152" i="6"/>
  <c r="G152" i="6"/>
  <c r="A155" i="3"/>
  <c r="H154" i="3"/>
  <c r="G154" i="3"/>
  <c r="A152" i="4"/>
  <c r="H151" i="4"/>
  <c r="I151" i="4" s="1"/>
  <c r="G151" i="4"/>
  <c r="I153" i="3"/>
  <c r="L153" i="3"/>
  <c r="M153" i="3" s="1"/>
  <c r="D153" i="3"/>
  <c r="E153" i="3" s="1"/>
  <c r="I152" i="6" l="1"/>
  <c r="D152" i="6"/>
  <c r="E152" i="6" s="1"/>
  <c r="L152" i="6"/>
  <c r="M152" i="6" s="1"/>
  <c r="I154" i="3"/>
  <c r="L154" i="3"/>
  <c r="M154" i="3" s="1"/>
  <c r="D154" i="3"/>
  <c r="E154" i="3" s="1"/>
  <c r="A154" i="6"/>
  <c r="H153" i="6"/>
  <c r="G153" i="6"/>
  <c r="A153" i="4"/>
  <c r="H152" i="4"/>
  <c r="I152" i="4" s="1"/>
  <c r="G152" i="4"/>
  <c r="D151" i="4"/>
  <c r="E151" i="4" s="1"/>
  <c r="L151" i="4"/>
  <c r="M151" i="4" s="1"/>
  <c r="A156" i="3"/>
  <c r="H155" i="3"/>
  <c r="G155" i="3"/>
  <c r="I153" i="6" l="1"/>
  <c r="D153" i="6"/>
  <c r="E153" i="6" s="1"/>
  <c r="L153" i="6"/>
  <c r="M153" i="6" s="1"/>
  <c r="A157" i="3"/>
  <c r="H156" i="3"/>
  <c r="G156" i="3"/>
  <c r="D152" i="4"/>
  <c r="E152" i="4" s="1"/>
  <c r="L152" i="4"/>
  <c r="M152" i="4" s="1"/>
  <c r="A155" i="6"/>
  <c r="H154" i="6"/>
  <c r="G154" i="6"/>
  <c r="I155" i="3"/>
  <c r="L155" i="3"/>
  <c r="M155" i="3" s="1"/>
  <c r="D155" i="3"/>
  <c r="E155" i="3" s="1"/>
  <c r="H153" i="4"/>
  <c r="I153" i="4" s="1"/>
  <c r="A154" i="4"/>
  <c r="G153" i="4"/>
  <c r="G154" i="4" l="1"/>
  <c r="H154" i="4"/>
  <c r="I154" i="4" s="1"/>
  <c r="A155" i="4"/>
  <c r="A158" i="3"/>
  <c r="H157" i="3"/>
  <c r="G157" i="3"/>
  <c r="I154" i="6"/>
  <c r="D154" i="6"/>
  <c r="E154" i="6" s="1"/>
  <c r="L154" i="6"/>
  <c r="M154" i="6" s="1"/>
  <c r="D153" i="4"/>
  <c r="E153" i="4" s="1"/>
  <c r="L153" i="4"/>
  <c r="M153" i="4" s="1"/>
  <c r="A156" i="6"/>
  <c r="H155" i="6"/>
  <c r="G155" i="6"/>
  <c r="I156" i="3"/>
  <c r="L156" i="3"/>
  <c r="M156" i="3" s="1"/>
  <c r="D156" i="3"/>
  <c r="E156" i="3" s="1"/>
  <c r="A159" i="3" l="1"/>
  <c r="H158" i="3"/>
  <c r="G158" i="3"/>
  <c r="A157" i="6"/>
  <c r="H156" i="6"/>
  <c r="G156" i="6"/>
  <c r="H155" i="4"/>
  <c r="I155" i="4" s="1"/>
  <c r="A156" i="4"/>
  <c r="G155" i="4"/>
  <c r="D154" i="4"/>
  <c r="E154" i="4" s="1"/>
  <c r="L154" i="4"/>
  <c r="M154" i="4" s="1"/>
  <c r="I155" i="6"/>
  <c r="D155" i="6"/>
  <c r="E155" i="6" s="1"/>
  <c r="L155" i="6"/>
  <c r="M155" i="6" s="1"/>
  <c r="I157" i="3"/>
  <c r="L157" i="3"/>
  <c r="M157" i="3" s="1"/>
  <c r="D157" i="3"/>
  <c r="E157" i="3" s="1"/>
  <c r="A157" i="4" l="1"/>
  <c r="H156" i="4"/>
  <c r="I156" i="4" s="1"/>
  <c r="G156" i="4"/>
  <c r="A158" i="6"/>
  <c r="H157" i="6"/>
  <c r="G157" i="6"/>
  <c r="D155" i="4"/>
  <c r="E155" i="4" s="1"/>
  <c r="L155" i="4"/>
  <c r="M155" i="4" s="1"/>
  <c r="I158" i="3"/>
  <c r="L158" i="3"/>
  <c r="M158" i="3" s="1"/>
  <c r="D158" i="3"/>
  <c r="E158" i="3" s="1"/>
  <c r="I156" i="6"/>
  <c r="D156" i="6"/>
  <c r="E156" i="6" s="1"/>
  <c r="L156" i="6"/>
  <c r="M156" i="6" s="1"/>
  <c r="A160" i="3"/>
  <c r="H159" i="3"/>
  <c r="G159" i="3"/>
  <c r="I159" i="3" l="1"/>
  <c r="L159" i="3"/>
  <c r="M159" i="3" s="1"/>
  <c r="D159" i="3"/>
  <c r="E159" i="3" s="1"/>
  <c r="A159" i="6"/>
  <c r="H158" i="6"/>
  <c r="G158" i="6"/>
  <c r="A161" i="3"/>
  <c r="H160" i="3"/>
  <c r="G160" i="3"/>
  <c r="D156" i="4"/>
  <c r="E156" i="4" s="1"/>
  <c r="L156" i="4"/>
  <c r="M156" i="4" s="1"/>
  <c r="I157" i="6"/>
  <c r="D157" i="6"/>
  <c r="E157" i="6" s="1"/>
  <c r="L157" i="6"/>
  <c r="M157" i="6" s="1"/>
  <c r="H157" i="4"/>
  <c r="I157" i="4" s="1"/>
  <c r="A158" i="4"/>
  <c r="G157" i="4"/>
  <c r="G158" i="4" l="1"/>
  <c r="A159" i="4"/>
  <c r="H158" i="4"/>
  <c r="I158" i="4" s="1"/>
  <c r="A160" i="6"/>
  <c r="H159" i="6"/>
  <c r="G159" i="6"/>
  <c r="D157" i="4"/>
  <c r="E157" i="4" s="1"/>
  <c r="L157" i="4"/>
  <c r="M157" i="4" s="1"/>
  <c r="A162" i="3"/>
  <c r="H161" i="3"/>
  <c r="G161" i="3"/>
  <c r="I160" i="3"/>
  <c r="L160" i="3"/>
  <c r="M160" i="3" s="1"/>
  <c r="D160" i="3"/>
  <c r="E160" i="3" s="1"/>
  <c r="I158" i="6"/>
  <c r="D158" i="6"/>
  <c r="E158" i="6" s="1"/>
  <c r="L158" i="6"/>
  <c r="M158" i="6" s="1"/>
  <c r="D158" i="4" l="1"/>
  <c r="E158" i="4" s="1"/>
  <c r="L158" i="4"/>
  <c r="M158" i="4" s="1"/>
  <c r="I161" i="3"/>
  <c r="L161" i="3"/>
  <c r="M161" i="3" s="1"/>
  <c r="D161" i="3"/>
  <c r="E161" i="3" s="1"/>
  <c r="H159" i="4"/>
  <c r="I159" i="4" s="1"/>
  <c r="A160" i="4"/>
  <c r="G159" i="4"/>
  <c r="A161" i="6"/>
  <c r="H160" i="6"/>
  <c r="G160" i="6"/>
  <c r="A163" i="3"/>
  <c r="H162" i="3"/>
  <c r="G162" i="3"/>
  <c r="I159" i="6"/>
  <c r="D159" i="6"/>
  <c r="E159" i="6" s="1"/>
  <c r="L159" i="6"/>
  <c r="M159" i="6" s="1"/>
  <c r="A164" i="3" l="1"/>
  <c r="H163" i="3"/>
  <c r="G163" i="3"/>
  <c r="A161" i="4"/>
  <c r="H160" i="4"/>
  <c r="I160" i="4" s="1"/>
  <c r="G160" i="4"/>
  <c r="I160" i="6"/>
  <c r="D160" i="6"/>
  <c r="E160" i="6" s="1"/>
  <c r="L160" i="6"/>
  <c r="M160" i="6" s="1"/>
  <c r="D159" i="4"/>
  <c r="E159" i="4" s="1"/>
  <c r="L159" i="4"/>
  <c r="M159" i="4" s="1"/>
  <c r="I162" i="3"/>
  <c r="L162" i="3"/>
  <c r="M162" i="3" s="1"/>
  <c r="D162" i="3"/>
  <c r="E162" i="3" s="1"/>
  <c r="A162" i="6"/>
  <c r="H161" i="6"/>
  <c r="G161" i="6"/>
  <c r="I161" i="6" l="1"/>
  <c r="D161" i="6"/>
  <c r="E161" i="6" s="1"/>
  <c r="L161" i="6"/>
  <c r="M161" i="6" s="1"/>
  <c r="H161" i="4"/>
  <c r="I161" i="4" s="1"/>
  <c r="A162" i="4"/>
  <c r="G161" i="4"/>
  <c r="A163" i="6"/>
  <c r="H162" i="6"/>
  <c r="G162" i="6"/>
  <c r="I163" i="3"/>
  <c r="L163" i="3"/>
  <c r="M163" i="3" s="1"/>
  <c r="D163" i="3"/>
  <c r="E163" i="3" s="1"/>
  <c r="D160" i="4"/>
  <c r="E160" i="4" s="1"/>
  <c r="L160" i="4"/>
  <c r="M160" i="4" s="1"/>
  <c r="A165" i="3"/>
  <c r="H164" i="3"/>
  <c r="G164" i="3"/>
  <c r="I164" i="3" l="1"/>
  <c r="L164" i="3"/>
  <c r="M164" i="3" s="1"/>
  <c r="D164" i="3"/>
  <c r="E164" i="3" s="1"/>
  <c r="D161" i="4"/>
  <c r="E161" i="4" s="1"/>
  <c r="L161" i="4"/>
  <c r="M161" i="4" s="1"/>
  <c r="A164" i="6"/>
  <c r="H163" i="6"/>
  <c r="G163" i="6"/>
  <c r="I162" i="6"/>
  <c r="D162" i="6"/>
  <c r="E162" i="6" s="1"/>
  <c r="L162" i="6"/>
  <c r="M162" i="6" s="1"/>
  <c r="A166" i="3"/>
  <c r="H165" i="3"/>
  <c r="G165" i="3"/>
  <c r="G162" i="4"/>
  <c r="A163" i="4"/>
  <c r="H162" i="4"/>
  <c r="I162" i="4" s="1"/>
  <c r="I163" i="6" l="1"/>
  <c r="D163" i="6"/>
  <c r="E163" i="6" s="1"/>
  <c r="L163" i="6"/>
  <c r="M163" i="6" s="1"/>
  <c r="A165" i="6"/>
  <c r="H164" i="6"/>
  <c r="G164" i="6"/>
  <c r="H163" i="4"/>
  <c r="I163" i="4" s="1"/>
  <c r="A164" i="4"/>
  <c r="G163" i="4"/>
  <c r="A167" i="3"/>
  <c r="H166" i="3"/>
  <c r="G166" i="3"/>
  <c r="D162" i="4"/>
  <c r="E162" i="4" s="1"/>
  <c r="L162" i="4"/>
  <c r="M162" i="4" s="1"/>
  <c r="I165" i="3"/>
  <c r="L165" i="3"/>
  <c r="M165" i="3" s="1"/>
  <c r="D165" i="3"/>
  <c r="E165" i="3" s="1"/>
  <c r="A165" i="4" l="1"/>
  <c r="H164" i="4"/>
  <c r="I164" i="4" s="1"/>
  <c r="G164" i="4"/>
  <c r="D163" i="4"/>
  <c r="E163" i="4" s="1"/>
  <c r="L163" i="4"/>
  <c r="M163" i="4" s="1"/>
  <c r="A168" i="3"/>
  <c r="H167" i="3"/>
  <c r="G167" i="3"/>
  <c r="A166" i="6"/>
  <c r="H165" i="6"/>
  <c r="G165" i="6"/>
  <c r="I166" i="3"/>
  <c r="L166" i="3"/>
  <c r="M166" i="3" s="1"/>
  <c r="D166" i="3"/>
  <c r="E166" i="3" s="1"/>
  <c r="I164" i="6"/>
  <c r="D164" i="6"/>
  <c r="E164" i="6" s="1"/>
  <c r="L164" i="6"/>
  <c r="M164" i="6" s="1"/>
  <c r="I165" i="6" l="1"/>
  <c r="D165" i="6"/>
  <c r="E165" i="6" s="1"/>
  <c r="L165" i="6"/>
  <c r="M165" i="6" s="1"/>
  <c r="A169" i="3"/>
  <c r="H168" i="3"/>
  <c r="G168" i="3"/>
  <c r="D164" i="4"/>
  <c r="E164" i="4" s="1"/>
  <c r="L164" i="4"/>
  <c r="M164" i="4" s="1"/>
  <c r="I167" i="3"/>
  <c r="L167" i="3"/>
  <c r="M167" i="3" s="1"/>
  <c r="D167" i="3"/>
  <c r="E167" i="3" s="1"/>
  <c r="A167" i="6"/>
  <c r="H166" i="6"/>
  <c r="G166" i="6"/>
  <c r="H165" i="4"/>
  <c r="I165" i="4" s="1"/>
  <c r="A166" i="4"/>
  <c r="G165" i="4"/>
  <c r="G166" i="4" l="1"/>
  <c r="A167" i="4"/>
  <c r="H166" i="4"/>
  <c r="I166" i="4" s="1"/>
  <c r="H167" i="6"/>
  <c r="A168" i="6"/>
  <c r="G167" i="6"/>
  <c r="A170" i="3"/>
  <c r="H169" i="3"/>
  <c r="G169" i="3"/>
  <c r="D165" i="4"/>
  <c r="E165" i="4" s="1"/>
  <c r="L165" i="4"/>
  <c r="M165" i="4" s="1"/>
  <c r="I166" i="6"/>
  <c r="D166" i="6"/>
  <c r="E166" i="6" s="1"/>
  <c r="L166" i="6"/>
  <c r="M166" i="6" s="1"/>
  <c r="I168" i="3"/>
  <c r="L168" i="3"/>
  <c r="M168" i="3" s="1"/>
  <c r="D168" i="3"/>
  <c r="E168" i="3" s="1"/>
  <c r="I169" i="3" l="1"/>
  <c r="L169" i="3"/>
  <c r="M169" i="3" s="1"/>
  <c r="D169" i="3"/>
  <c r="E169" i="3" s="1"/>
  <c r="I167" i="6"/>
  <c r="D167" i="6"/>
  <c r="E167" i="6" s="1"/>
  <c r="L167" i="6"/>
  <c r="M167" i="6" s="1"/>
  <c r="A171" i="3"/>
  <c r="H170" i="3"/>
  <c r="G170" i="3"/>
  <c r="D166" i="4"/>
  <c r="E166" i="4" s="1"/>
  <c r="L166" i="4"/>
  <c r="M166" i="4" s="1"/>
  <c r="H167" i="4"/>
  <c r="I167" i="4" s="1"/>
  <c r="A168" i="4"/>
  <c r="G167" i="4"/>
  <c r="A169" i="6"/>
  <c r="H168" i="6"/>
  <c r="G168" i="6"/>
  <c r="I168" i="6" l="1"/>
  <c r="D168" i="6"/>
  <c r="E168" i="6" s="1"/>
  <c r="L168" i="6"/>
  <c r="M168" i="6" s="1"/>
  <c r="H169" i="6"/>
  <c r="G169" i="6"/>
  <c r="A170" i="6"/>
  <c r="A172" i="3"/>
  <c r="H171" i="3"/>
  <c r="G171" i="3"/>
  <c r="D167" i="4"/>
  <c r="E167" i="4" s="1"/>
  <c r="L167" i="4"/>
  <c r="M167" i="4" s="1"/>
  <c r="I170" i="3"/>
  <c r="L170" i="3"/>
  <c r="M170" i="3" s="1"/>
  <c r="D170" i="3"/>
  <c r="E170" i="3" s="1"/>
  <c r="A169" i="4"/>
  <c r="H168" i="4"/>
  <c r="I168" i="4" s="1"/>
  <c r="G168" i="4"/>
  <c r="I171" i="3" l="1"/>
  <c r="L171" i="3"/>
  <c r="M171" i="3" s="1"/>
  <c r="D171" i="3"/>
  <c r="E171" i="3" s="1"/>
  <c r="H170" i="6"/>
  <c r="G170" i="6"/>
  <c r="A171" i="6"/>
  <c r="D168" i="4"/>
  <c r="E168" i="4" s="1"/>
  <c r="L168" i="4"/>
  <c r="M168" i="4" s="1"/>
  <c r="I169" i="6"/>
  <c r="D169" i="6"/>
  <c r="E169" i="6" s="1"/>
  <c r="L169" i="6"/>
  <c r="M169" i="6" s="1"/>
  <c r="H169" i="4"/>
  <c r="I169" i="4" s="1"/>
  <c r="A170" i="4"/>
  <c r="G169" i="4"/>
  <c r="H172" i="3"/>
  <c r="G172" i="3"/>
  <c r="D169" i="4" l="1"/>
  <c r="E169" i="4" s="1"/>
  <c r="L169" i="4"/>
  <c r="M169" i="4" s="1"/>
  <c r="I170" i="6"/>
  <c r="D170" i="6"/>
  <c r="E170" i="6" s="1"/>
  <c r="L170" i="6"/>
  <c r="M170" i="6" s="1"/>
  <c r="I172" i="3"/>
  <c r="L172" i="3"/>
  <c r="M172" i="3" s="1"/>
  <c r="M8" i="3" s="1"/>
  <c r="D172" i="3"/>
  <c r="E172" i="3" s="1"/>
  <c r="E8" i="3" s="1"/>
  <c r="H171" i="6"/>
  <c r="G171" i="6"/>
  <c r="A172" i="6"/>
  <c r="G170" i="4"/>
  <c r="H170" i="4"/>
  <c r="I170" i="4" s="1"/>
  <c r="A171" i="4"/>
  <c r="H172" i="6" l="1"/>
  <c r="G172" i="6"/>
  <c r="A173" i="6"/>
  <c r="H171" i="4"/>
  <c r="I171" i="4" s="1"/>
  <c r="A172" i="4"/>
  <c r="G171" i="4"/>
  <c r="D170" i="4"/>
  <c r="E170" i="4" s="1"/>
  <c r="L170" i="4"/>
  <c r="M170" i="4" s="1"/>
  <c r="I171" i="6"/>
  <c r="D171" i="6"/>
  <c r="E171" i="6" s="1"/>
  <c r="L171" i="6"/>
  <c r="M171" i="6" s="1"/>
  <c r="H173" i="6" l="1"/>
  <c r="G173" i="6"/>
  <c r="A174" i="6"/>
  <c r="D171" i="4"/>
  <c r="E171" i="4" s="1"/>
  <c r="L171" i="4"/>
  <c r="M171" i="4" s="1"/>
  <c r="A173" i="4"/>
  <c r="H172" i="4"/>
  <c r="I172" i="4" s="1"/>
  <c r="G172" i="4"/>
  <c r="I172" i="6"/>
  <c r="D172" i="6"/>
  <c r="E172" i="6" s="1"/>
  <c r="L172" i="6"/>
  <c r="M172" i="6" s="1"/>
  <c r="G174" i="6" l="1"/>
  <c r="A175" i="6"/>
  <c r="H174" i="6"/>
  <c r="D172" i="4"/>
  <c r="E172" i="4" s="1"/>
  <c r="L172" i="4"/>
  <c r="M172" i="4" s="1"/>
  <c r="H173" i="4"/>
  <c r="I173" i="4" s="1"/>
  <c r="A174" i="4"/>
  <c r="G173" i="4"/>
  <c r="I173" i="6"/>
  <c r="D173" i="6"/>
  <c r="E173" i="6" s="1"/>
  <c r="L173" i="6"/>
  <c r="M173" i="6" s="1"/>
  <c r="G174" i="4" l="1"/>
  <c r="A175" i="4"/>
  <c r="H174" i="4"/>
  <c r="I174" i="4" s="1"/>
  <c r="I174" i="6"/>
  <c r="D174" i="6"/>
  <c r="E174" i="6" s="1"/>
  <c r="L174" i="6"/>
  <c r="M174" i="6" s="1"/>
  <c r="D173" i="4"/>
  <c r="E173" i="4" s="1"/>
  <c r="L173" i="4"/>
  <c r="M173" i="4" s="1"/>
  <c r="H175" i="6"/>
  <c r="A176" i="6"/>
  <c r="G175" i="6"/>
  <c r="D174" i="4" l="1"/>
  <c r="E174" i="4" s="1"/>
  <c r="L174" i="4"/>
  <c r="M174" i="4" s="1"/>
  <c r="A177" i="6"/>
  <c r="H176" i="6"/>
  <c r="G176" i="6"/>
  <c r="H175" i="4"/>
  <c r="I175" i="4" s="1"/>
  <c r="A176" i="4"/>
  <c r="G175" i="4"/>
  <c r="I175" i="6"/>
  <c r="D175" i="6"/>
  <c r="E175" i="6" s="1"/>
  <c r="L175" i="6"/>
  <c r="M175" i="6" s="1"/>
  <c r="I176" i="6" l="1"/>
  <c r="D176" i="6"/>
  <c r="E176" i="6" s="1"/>
  <c r="L176" i="6"/>
  <c r="M176" i="6" s="1"/>
  <c r="A177" i="4"/>
  <c r="H176" i="4"/>
  <c r="I176" i="4" s="1"/>
  <c r="G176" i="4"/>
  <c r="H177" i="6"/>
  <c r="A178" i="6"/>
  <c r="G177" i="6"/>
  <c r="D175" i="4"/>
  <c r="E175" i="4" s="1"/>
  <c r="L175" i="4"/>
  <c r="M175" i="4" s="1"/>
  <c r="D176" i="4" l="1"/>
  <c r="E176" i="4" s="1"/>
  <c r="L176" i="4"/>
  <c r="M176" i="4" s="1"/>
  <c r="G178" i="6"/>
  <c r="H178" i="6"/>
  <c r="A179" i="6"/>
  <c r="H177" i="4"/>
  <c r="I177" i="4" s="1"/>
  <c r="A178" i="4"/>
  <c r="G177" i="4"/>
  <c r="I177" i="6"/>
  <c r="D177" i="6"/>
  <c r="E177" i="6" s="1"/>
  <c r="L177" i="6"/>
  <c r="M177" i="6" s="1"/>
  <c r="I178" i="6" l="1"/>
  <c r="D178" i="6"/>
  <c r="E178" i="6" s="1"/>
  <c r="L178" i="6"/>
  <c r="M178" i="6" s="1"/>
  <c r="G178" i="4"/>
  <c r="A179" i="4"/>
  <c r="H178" i="4"/>
  <c r="I178" i="4" s="1"/>
  <c r="D177" i="4"/>
  <c r="E177" i="4" s="1"/>
  <c r="L177" i="4"/>
  <c r="M177" i="4" s="1"/>
  <c r="G179" i="6"/>
  <c r="H179" i="6"/>
  <c r="A180" i="6"/>
  <c r="I179" i="6" l="1"/>
  <c r="D179" i="6"/>
  <c r="E179" i="6" s="1"/>
  <c r="L179" i="6"/>
  <c r="M179" i="6" s="1"/>
  <c r="G180" i="6"/>
  <c r="H180" i="6"/>
  <c r="A181" i="6"/>
  <c r="D178" i="4"/>
  <c r="E178" i="4" s="1"/>
  <c r="L178" i="4"/>
  <c r="M178" i="4" s="1"/>
  <c r="H179" i="4"/>
  <c r="I179" i="4" s="1"/>
  <c r="A180" i="4"/>
  <c r="G179" i="4"/>
  <c r="A181" i="4" l="1"/>
  <c r="H180" i="4"/>
  <c r="I180" i="4" s="1"/>
  <c r="G180" i="4"/>
  <c r="G181" i="6"/>
  <c r="H181" i="6"/>
  <c r="A182" i="6"/>
  <c r="D179" i="4"/>
  <c r="E179" i="4" s="1"/>
  <c r="L179" i="4"/>
  <c r="M179" i="4" s="1"/>
  <c r="I180" i="6"/>
  <c r="D180" i="6"/>
  <c r="E180" i="6" s="1"/>
  <c r="L180" i="6"/>
  <c r="M180" i="6" s="1"/>
  <c r="G182" i="6" l="1"/>
  <c r="H182" i="6"/>
  <c r="A183" i="6"/>
  <c r="D180" i="4"/>
  <c r="E180" i="4" s="1"/>
  <c r="L180" i="4"/>
  <c r="M180" i="4" s="1"/>
  <c r="I181" i="6"/>
  <c r="D181" i="6"/>
  <c r="E181" i="6" s="1"/>
  <c r="L181" i="6"/>
  <c r="M181" i="6" s="1"/>
  <c r="H181" i="4"/>
  <c r="I181" i="4" s="1"/>
  <c r="A182" i="4"/>
  <c r="G181" i="4"/>
  <c r="G183" i="6" l="1"/>
  <c r="H183" i="6"/>
  <c r="A184" i="6"/>
  <c r="G182" i="4"/>
  <c r="A183" i="4"/>
  <c r="H182" i="4"/>
  <c r="I182" i="4" s="1"/>
  <c r="I182" i="6"/>
  <c r="D182" i="6"/>
  <c r="E182" i="6" s="1"/>
  <c r="L182" i="6"/>
  <c r="M182" i="6" s="1"/>
  <c r="D181" i="4"/>
  <c r="E181" i="4" s="1"/>
  <c r="L181" i="4"/>
  <c r="M181" i="4" s="1"/>
  <c r="G184" i="6" l="1"/>
  <c r="H184" i="6"/>
  <c r="A185" i="6"/>
  <c r="D182" i="4"/>
  <c r="E182" i="4" s="1"/>
  <c r="L182" i="4"/>
  <c r="M182" i="4" s="1"/>
  <c r="I183" i="6"/>
  <c r="D183" i="6"/>
  <c r="E183" i="6" s="1"/>
  <c r="L183" i="6"/>
  <c r="M183" i="6" s="1"/>
  <c r="H183" i="4"/>
  <c r="I183" i="4" s="1"/>
  <c r="A184" i="4"/>
  <c r="G183" i="4"/>
  <c r="G185" i="6" l="1"/>
  <c r="H185" i="6"/>
  <c r="A186" i="6"/>
  <c r="A185" i="4"/>
  <c r="H184" i="4"/>
  <c r="I184" i="4" s="1"/>
  <c r="G184" i="4"/>
  <c r="I184" i="6"/>
  <c r="D184" i="6"/>
  <c r="E184" i="6" s="1"/>
  <c r="L184" i="6"/>
  <c r="M184" i="6" s="1"/>
  <c r="D183" i="4"/>
  <c r="E183" i="4" s="1"/>
  <c r="L183" i="4"/>
  <c r="M183" i="4" s="1"/>
  <c r="G186" i="6" l="1"/>
  <c r="H186" i="6"/>
  <c r="A187" i="6"/>
  <c r="I185" i="6"/>
  <c r="D185" i="6"/>
  <c r="E185" i="6" s="1"/>
  <c r="L185" i="6"/>
  <c r="M185" i="6" s="1"/>
  <c r="H185" i="4"/>
  <c r="I185" i="4" s="1"/>
  <c r="A186" i="4"/>
  <c r="G185" i="4"/>
  <c r="D184" i="4"/>
  <c r="E184" i="4" s="1"/>
  <c r="L184" i="4"/>
  <c r="M184" i="4" s="1"/>
  <c r="D185" i="4" l="1"/>
  <c r="E185" i="4" s="1"/>
  <c r="L185" i="4"/>
  <c r="M185" i="4" s="1"/>
  <c r="G187" i="6"/>
  <c r="H187" i="6"/>
  <c r="A188" i="6"/>
  <c r="G186" i="4"/>
  <c r="H186" i="4"/>
  <c r="I186" i="4" s="1"/>
  <c r="A187" i="4"/>
  <c r="I186" i="6"/>
  <c r="D186" i="6"/>
  <c r="E186" i="6" s="1"/>
  <c r="L186" i="6"/>
  <c r="M186" i="6" s="1"/>
  <c r="H187" i="4" l="1"/>
  <c r="I187" i="4" s="1"/>
  <c r="A188" i="4"/>
  <c r="G187" i="4"/>
  <c r="I187" i="6"/>
  <c r="D187" i="6"/>
  <c r="E187" i="6" s="1"/>
  <c r="L187" i="6"/>
  <c r="M187" i="6" s="1"/>
  <c r="D186" i="4"/>
  <c r="E186" i="4" s="1"/>
  <c r="L186" i="4"/>
  <c r="M186" i="4" s="1"/>
  <c r="G188" i="6"/>
  <c r="H188" i="6"/>
  <c r="A189" i="6"/>
  <c r="G189" i="6" l="1"/>
  <c r="H189" i="6"/>
  <c r="A190" i="6"/>
  <c r="I188" i="6"/>
  <c r="D188" i="6"/>
  <c r="E188" i="6" s="1"/>
  <c r="E8" i="6" s="1"/>
  <c r="L188" i="6"/>
  <c r="M188" i="6" s="1"/>
  <c r="M8" i="6" s="1"/>
  <c r="A189" i="4"/>
  <c r="H188" i="4"/>
  <c r="I188" i="4" s="1"/>
  <c r="G188" i="4"/>
  <c r="D187" i="4"/>
  <c r="E187" i="4" s="1"/>
  <c r="L187" i="4"/>
  <c r="M187" i="4" s="1"/>
  <c r="D188" i="4" l="1"/>
  <c r="E188" i="4" s="1"/>
  <c r="L188" i="4"/>
  <c r="M188" i="4" s="1"/>
  <c r="H189" i="4"/>
  <c r="I189" i="4" s="1"/>
  <c r="A190" i="4"/>
  <c r="G189" i="4"/>
  <c r="G190" i="6"/>
  <c r="H190" i="6"/>
  <c r="A191" i="6"/>
  <c r="I189" i="6"/>
  <c r="D189" i="6"/>
  <c r="E189" i="6" s="1"/>
  <c r="L189" i="6"/>
  <c r="M189" i="6" s="1"/>
  <c r="G191" i="6" l="1"/>
  <c r="H191" i="6"/>
  <c r="A192" i="6"/>
  <c r="G190" i="4"/>
  <c r="A191" i="4"/>
  <c r="H190" i="4"/>
  <c r="I190" i="4" s="1"/>
  <c r="I190" i="6"/>
  <c r="D190" i="6"/>
  <c r="E190" i="6" s="1"/>
  <c r="L190" i="6"/>
  <c r="M190" i="6" s="1"/>
  <c r="D189" i="4"/>
  <c r="E189" i="4" s="1"/>
  <c r="E8" i="4" s="1"/>
  <c r="L189" i="4"/>
  <c r="M189" i="4" s="1"/>
  <c r="M8" i="4" s="1"/>
  <c r="G192" i="6" l="1"/>
  <c r="H192" i="6"/>
  <c r="A193" i="6"/>
  <c r="D190" i="4"/>
  <c r="E190" i="4" s="1"/>
  <c r="L190" i="4"/>
  <c r="M190" i="4" s="1"/>
  <c r="I191" i="6"/>
  <c r="D191" i="6"/>
  <c r="E191" i="6" s="1"/>
  <c r="L191" i="6"/>
  <c r="M191" i="6" s="1"/>
  <c r="H191" i="4"/>
  <c r="I191" i="4" s="1"/>
  <c r="A192" i="4"/>
  <c r="G191" i="4"/>
  <c r="G193" i="6" l="1"/>
  <c r="H193" i="6"/>
  <c r="A194" i="6"/>
  <c r="A193" i="4"/>
  <c r="H192" i="4"/>
  <c r="I192" i="4" s="1"/>
  <c r="G192" i="4"/>
  <c r="I192" i="6"/>
  <c r="D192" i="6"/>
  <c r="E192" i="6" s="1"/>
  <c r="L192" i="6"/>
  <c r="M192" i="6" s="1"/>
  <c r="D191" i="4"/>
  <c r="E191" i="4" s="1"/>
  <c r="L191" i="4"/>
  <c r="M191" i="4" s="1"/>
  <c r="G194" i="6" l="1"/>
  <c r="H194" i="6"/>
  <c r="A195" i="6"/>
  <c r="H193" i="4"/>
  <c r="I193" i="4" s="1"/>
  <c r="A194" i="4"/>
  <c r="G193" i="4"/>
  <c r="I193" i="6"/>
  <c r="D193" i="6"/>
  <c r="E193" i="6" s="1"/>
  <c r="L193" i="6"/>
  <c r="M193" i="6" s="1"/>
  <c r="D192" i="4"/>
  <c r="E192" i="4" s="1"/>
  <c r="L192" i="4"/>
  <c r="M192" i="4" s="1"/>
  <c r="D193" i="4" l="1"/>
  <c r="E193" i="4" s="1"/>
  <c r="L193" i="4"/>
  <c r="M193" i="4" s="1"/>
  <c r="G195" i="6"/>
  <c r="H195" i="6"/>
  <c r="A196" i="6"/>
  <c r="I194" i="6"/>
  <c r="D194" i="6"/>
  <c r="E194" i="6" s="1"/>
  <c r="L194" i="6"/>
  <c r="M194" i="6" s="1"/>
  <c r="G194" i="4"/>
  <c r="A195" i="4"/>
  <c r="H194" i="4"/>
  <c r="I194" i="4" s="1"/>
  <c r="D194" i="4" l="1"/>
  <c r="E194" i="4" s="1"/>
  <c r="L194" i="4"/>
  <c r="M194" i="4" s="1"/>
  <c r="H195" i="4"/>
  <c r="I195" i="4" s="1"/>
  <c r="A196" i="4"/>
  <c r="G195" i="4"/>
  <c r="I195" i="6"/>
  <c r="D195" i="6"/>
  <c r="E195" i="6" s="1"/>
  <c r="L195" i="6"/>
  <c r="M195" i="6" s="1"/>
  <c r="G196" i="6"/>
  <c r="H196" i="6"/>
  <c r="A197" i="6"/>
  <c r="G197" i="6" l="1"/>
  <c r="H197" i="6"/>
  <c r="A198" i="6"/>
  <c r="I196" i="6"/>
  <c r="D196" i="6"/>
  <c r="E196" i="6" s="1"/>
  <c r="L196" i="6"/>
  <c r="M196" i="6" s="1"/>
  <c r="A197" i="4"/>
  <c r="H196" i="4"/>
  <c r="I196" i="4" s="1"/>
  <c r="G196" i="4"/>
  <c r="D195" i="4"/>
  <c r="E195" i="4" s="1"/>
  <c r="L195" i="4"/>
  <c r="M195" i="4" s="1"/>
  <c r="D196" i="4" l="1"/>
  <c r="E196" i="4" s="1"/>
  <c r="L196" i="4"/>
  <c r="M196" i="4" s="1"/>
  <c r="H197" i="4"/>
  <c r="I197" i="4" s="1"/>
  <c r="A198" i="4"/>
  <c r="G197" i="4"/>
  <c r="G198" i="6"/>
  <c r="H198" i="6"/>
  <c r="A199" i="6"/>
  <c r="I197" i="6"/>
  <c r="D197" i="6"/>
  <c r="E197" i="6" s="1"/>
  <c r="L197" i="6"/>
  <c r="M197" i="6" s="1"/>
  <c r="I198" i="6" l="1"/>
  <c r="D198" i="6"/>
  <c r="E198" i="6" s="1"/>
  <c r="L198" i="6"/>
  <c r="M198" i="6" s="1"/>
  <c r="D197" i="4"/>
  <c r="E197" i="4" s="1"/>
  <c r="L197" i="4"/>
  <c r="M197" i="4" s="1"/>
  <c r="G199" i="6"/>
  <c r="H199" i="6"/>
  <c r="A200" i="6"/>
  <c r="G198" i="4"/>
  <c r="A199" i="4"/>
  <c r="H198" i="4"/>
  <c r="I198" i="4" s="1"/>
  <c r="G200" i="6" l="1"/>
  <c r="H200" i="6"/>
  <c r="A201" i="6"/>
  <c r="D198" i="4"/>
  <c r="E198" i="4" s="1"/>
  <c r="L198" i="4"/>
  <c r="M198" i="4" s="1"/>
  <c r="I199" i="6"/>
  <c r="D199" i="6"/>
  <c r="E199" i="6" s="1"/>
  <c r="L199" i="6"/>
  <c r="M199" i="6" s="1"/>
  <c r="H199" i="4"/>
  <c r="I199" i="4" s="1"/>
  <c r="A200" i="4"/>
  <c r="G199" i="4"/>
  <c r="I200" i="6" l="1"/>
  <c r="D200" i="6"/>
  <c r="E200" i="6" s="1"/>
  <c r="L200" i="6"/>
  <c r="M200" i="6" s="1"/>
  <c r="G201" i="6"/>
  <c r="H201" i="6"/>
  <c r="A202" i="6"/>
  <c r="A201" i="4"/>
  <c r="H200" i="4"/>
  <c r="I200" i="4" s="1"/>
  <c r="G200" i="4"/>
  <c r="D199" i="4"/>
  <c r="E199" i="4" s="1"/>
  <c r="L199" i="4"/>
  <c r="M199" i="4" s="1"/>
  <c r="G202" i="6" l="1"/>
  <c r="H202" i="6"/>
  <c r="A203" i="6"/>
  <c r="D200" i="4"/>
  <c r="E200" i="4" s="1"/>
  <c r="L200" i="4"/>
  <c r="M200" i="4" s="1"/>
  <c r="I201" i="6"/>
  <c r="D201" i="6"/>
  <c r="E201" i="6" s="1"/>
  <c r="L201" i="6"/>
  <c r="M201" i="6" s="1"/>
  <c r="H201" i="4"/>
  <c r="I201" i="4" s="1"/>
  <c r="A202" i="4"/>
  <c r="G201" i="4"/>
  <c r="G203" i="6" l="1"/>
  <c r="H203" i="6"/>
  <c r="A204" i="6"/>
  <c r="G202" i="4"/>
  <c r="H202" i="4"/>
  <c r="I202" i="4" s="1"/>
  <c r="A203" i="4"/>
  <c r="I202" i="6"/>
  <c r="D202" i="6"/>
  <c r="E202" i="6" s="1"/>
  <c r="L202" i="6"/>
  <c r="M202" i="6" s="1"/>
  <c r="D201" i="4"/>
  <c r="E201" i="4" s="1"/>
  <c r="L201" i="4"/>
  <c r="M201" i="4" s="1"/>
  <c r="G204" i="6" l="1"/>
  <c r="H204" i="6"/>
  <c r="A205" i="6"/>
  <c r="H203" i="4"/>
  <c r="I203" i="4" s="1"/>
  <c r="A204" i="4"/>
  <c r="G203" i="4"/>
  <c r="I203" i="6"/>
  <c r="D203" i="6"/>
  <c r="E203" i="6" s="1"/>
  <c r="L203" i="6"/>
  <c r="M203" i="6" s="1"/>
  <c r="D202" i="4"/>
  <c r="E202" i="4" s="1"/>
  <c r="L202" i="4"/>
  <c r="M202" i="4" s="1"/>
  <c r="G205" i="6" l="1"/>
  <c r="H205" i="6"/>
  <c r="A206" i="6"/>
  <c r="I204" i="6"/>
  <c r="D204" i="6"/>
  <c r="E204" i="6" s="1"/>
  <c r="L204" i="6"/>
  <c r="M204" i="6" s="1"/>
  <c r="D203" i="4"/>
  <c r="E203" i="4" s="1"/>
  <c r="L203" i="4"/>
  <c r="M203" i="4" s="1"/>
  <c r="A205" i="4"/>
  <c r="H204" i="4"/>
  <c r="I204" i="4" s="1"/>
  <c r="G204" i="4"/>
  <c r="G206" i="6" l="1"/>
  <c r="H206" i="6"/>
  <c r="A207" i="6"/>
  <c r="D204" i="4"/>
  <c r="E204" i="4" s="1"/>
  <c r="L204" i="4"/>
  <c r="M204" i="4" s="1"/>
  <c r="I205" i="6"/>
  <c r="D205" i="6"/>
  <c r="E205" i="6" s="1"/>
  <c r="L205" i="6"/>
  <c r="M205" i="6" s="1"/>
  <c r="H205" i="4"/>
  <c r="I205" i="4" s="1"/>
  <c r="A206" i="4"/>
  <c r="G205" i="4"/>
  <c r="G207" i="6" l="1"/>
  <c r="H207" i="6"/>
  <c r="A208" i="6"/>
  <c r="G206" i="4"/>
  <c r="A207" i="4"/>
  <c r="H206" i="4"/>
  <c r="I206" i="4" s="1"/>
  <c r="I206" i="6"/>
  <c r="D206" i="6"/>
  <c r="E206" i="6" s="1"/>
  <c r="L206" i="6"/>
  <c r="M206" i="6" s="1"/>
  <c r="D205" i="4"/>
  <c r="E205" i="4" s="1"/>
  <c r="L205" i="4"/>
  <c r="M205" i="4" s="1"/>
  <c r="G208" i="6" l="1"/>
  <c r="H208" i="6"/>
  <c r="A209" i="6"/>
  <c r="D206" i="4"/>
  <c r="E206" i="4" s="1"/>
  <c r="L206" i="4"/>
  <c r="M206" i="4" s="1"/>
  <c r="I207" i="6"/>
  <c r="D207" i="6"/>
  <c r="E207" i="6" s="1"/>
  <c r="L207" i="6"/>
  <c r="M207" i="6" s="1"/>
  <c r="H207" i="4"/>
  <c r="I207" i="4" s="1"/>
  <c r="A208" i="4"/>
  <c r="G207" i="4"/>
  <c r="G209" i="6" l="1"/>
  <c r="H209" i="6"/>
  <c r="A209" i="4"/>
  <c r="H208" i="4"/>
  <c r="I208" i="4" s="1"/>
  <c r="G208" i="4"/>
  <c r="I208" i="6"/>
  <c r="D208" i="6"/>
  <c r="E208" i="6" s="1"/>
  <c r="L208" i="6"/>
  <c r="M208" i="6" s="1"/>
  <c r="D207" i="4"/>
  <c r="E207" i="4" s="1"/>
  <c r="L207" i="4"/>
  <c r="M207" i="4" s="1"/>
  <c r="H209" i="4" l="1"/>
  <c r="I209" i="4" s="1"/>
  <c r="A210" i="4"/>
  <c r="G209" i="4"/>
  <c r="D208" i="4"/>
  <c r="E208" i="4" s="1"/>
  <c r="L208" i="4"/>
  <c r="M208" i="4" s="1"/>
  <c r="I209" i="6"/>
  <c r="D209" i="6"/>
  <c r="E209" i="6" s="1"/>
  <c r="L209" i="6"/>
  <c r="M209" i="6" s="1"/>
  <c r="G210" i="4" l="1"/>
  <c r="A211" i="4"/>
  <c r="H210" i="4"/>
  <c r="I210" i="4" s="1"/>
  <c r="D209" i="4"/>
  <c r="E209" i="4" s="1"/>
  <c r="L209" i="4"/>
  <c r="M209" i="4" s="1"/>
  <c r="D210" i="4" l="1"/>
  <c r="E210" i="4" s="1"/>
  <c r="L210" i="4"/>
  <c r="M210" i="4" s="1"/>
  <c r="H211" i="4"/>
  <c r="I211" i="4" s="1"/>
  <c r="A212" i="4"/>
  <c r="G211" i="4"/>
  <c r="A213" i="4" l="1"/>
  <c r="H212" i="4"/>
  <c r="I212" i="4" s="1"/>
  <c r="G212" i="4"/>
  <c r="D211" i="4"/>
  <c r="E211" i="4" s="1"/>
  <c r="L211" i="4"/>
  <c r="M211" i="4" s="1"/>
  <c r="D212" i="4" l="1"/>
  <c r="E212" i="4" s="1"/>
  <c r="L212" i="4"/>
  <c r="M212" i="4" s="1"/>
  <c r="H213" i="4"/>
  <c r="I213" i="4" s="1"/>
  <c r="A214" i="4"/>
  <c r="G213" i="4"/>
  <c r="G214" i="4" l="1"/>
  <c r="A215" i="4"/>
  <c r="H214" i="4"/>
  <c r="I214" i="4" s="1"/>
  <c r="D213" i="4"/>
  <c r="E213" i="4" s="1"/>
  <c r="L213" i="4"/>
  <c r="M213" i="4" s="1"/>
  <c r="D214" i="4" l="1"/>
  <c r="E214" i="4" s="1"/>
  <c r="L214" i="4"/>
  <c r="M214" i="4" s="1"/>
  <c r="H215" i="4"/>
  <c r="I215" i="4" s="1"/>
  <c r="A216" i="4"/>
  <c r="G215" i="4"/>
  <c r="D215" i="4" l="1"/>
  <c r="E215" i="4" s="1"/>
  <c r="L215" i="4"/>
  <c r="M215" i="4" s="1"/>
  <c r="A217" i="4"/>
  <c r="H216" i="4"/>
  <c r="I216" i="4" s="1"/>
  <c r="G216" i="4"/>
  <c r="D216" i="4" l="1"/>
  <c r="E216" i="4" s="1"/>
  <c r="L216" i="4"/>
  <c r="M216" i="4" s="1"/>
  <c r="H217" i="4"/>
  <c r="I217" i="4" s="1"/>
  <c r="A218" i="4"/>
  <c r="G217" i="4"/>
  <c r="D217" i="4" l="1"/>
  <c r="E217" i="4" s="1"/>
  <c r="L217" i="4"/>
  <c r="M217" i="4" s="1"/>
  <c r="G218" i="4"/>
  <c r="H218" i="4"/>
  <c r="I218" i="4" s="1"/>
  <c r="A219" i="4"/>
  <c r="D218" i="4" l="1"/>
  <c r="E218" i="4" s="1"/>
  <c r="L218" i="4"/>
  <c r="M218" i="4" s="1"/>
  <c r="H219" i="4"/>
  <c r="I219" i="4" s="1"/>
  <c r="A220" i="4"/>
  <c r="G219" i="4"/>
  <c r="D219" i="4" l="1"/>
  <c r="E219" i="4" s="1"/>
  <c r="L219" i="4"/>
  <c r="M219" i="4" s="1"/>
  <c r="A221" i="4"/>
  <c r="H220" i="4"/>
  <c r="I220" i="4" s="1"/>
  <c r="G220" i="4"/>
  <c r="H221" i="4" l="1"/>
  <c r="I221" i="4" s="1"/>
  <c r="A222" i="4"/>
  <c r="G221" i="4"/>
  <c r="D220" i="4"/>
  <c r="E220" i="4" s="1"/>
  <c r="L220" i="4"/>
  <c r="M220" i="4" s="1"/>
  <c r="G222" i="4" l="1"/>
  <c r="A223" i="4"/>
  <c r="H222" i="4"/>
  <c r="I222" i="4" s="1"/>
  <c r="D221" i="4"/>
  <c r="E221" i="4" s="1"/>
  <c r="L221" i="4"/>
  <c r="M221" i="4" s="1"/>
  <c r="D222" i="4" l="1"/>
  <c r="E222" i="4" s="1"/>
  <c r="L222" i="4"/>
  <c r="M222" i="4" s="1"/>
  <c r="H223" i="4"/>
  <c r="I223" i="4" s="1"/>
  <c r="A224" i="4"/>
  <c r="G223" i="4"/>
  <c r="D223" i="4" l="1"/>
  <c r="E223" i="4" s="1"/>
  <c r="L223" i="4"/>
  <c r="M223" i="4" s="1"/>
  <c r="A225" i="4"/>
  <c r="H224" i="4"/>
  <c r="I224" i="4" s="1"/>
  <c r="G224" i="4"/>
  <c r="H225" i="4" l="1"/>
  <c r="I225" i="4" s="1"/>
  <c r="A226" i="4"/>
  <c r="G225" i="4"/>
  <c r="D224" i="4"/>
  <c r="E224" i="4" s="1"/>
  <c r="L224" i="4"/>
  <c r="M224" i="4" s="1"/>
  <c r="G226" i="4" l="1"/>
  <c r="A227" i="4"/>
  <c r="H226" i="4"/>
  <c r="I226" i="4" s="1"/>
  <c r="D225" i="4"/>
  <c r="E225" i="4" s="1"/>
  <c r="L225" i="4"/>
  <c r="M225" i="4" s="1"/>
  <c r="D226" i="4" l="1"/>
  <c r="E226" i="4" s="1"/>
  <c r="L226" i="4"/>
  <c r="M226" i="4" s="1"/>
  <c r="H227" i="4"/>
  <c r="I227" i="4" s="1"/>
  <c r="A228" i="4"/>
  <c r="G227" i="4"/>
  <c r="D227" i="4" l="1"/>
  <c r="E227" i="4" s="1"/>
  <c r="L227" i="4"/>
  <c r="M227" i="4" s="1"/>
  <c r="A229" i="4"/>
  <c r="H228" i="4"/>
  <c r="I228" i="4" s="1"/>
  <c r="G228" i="4"/>
  <c r="H229" i="4" l="1"/>
  <c r="I229" i="4" s="1"/>
  <c r="G229" i="4"/>
  <c r="D228" i="4"/>
  <c r="E228" i="4" s="1"/>
  <c r="L228" i="4"/>
  <c r="M228" i="4" s="1"/>
  <c r="D229" i="4" l="1"/>
  <c r="E229" i="4" s="1"/>
  <c r="L229" i="4"/>
  <c r="M229" i="4" s="1"/>
</calcChain>
</file>

<file path=xl/sharedStrings.xml><?xml version="1.0" encoding="utf-8"?>
<sst xmlns="http://schemas.openxmlformats.org/spreadsheetml/2006/main" count="265" uniqueCount="98">
  <si>
    <t>INTERNATIONAL STANDARD ATMOSPHERE (ISA)</t>
  </si>
  <si>
    <t>ICAO DOCUMENT 7488/3 (1993)</t>
  </si>
  <si>
    <t>Pr = pr*Tr</t>
  </si>
  <si>
    <t>TABLE 5.</t>
  </si>
  <si>
    <t>pr = Tr^4.2561</t>
  </si>
  <si>
    <t>T(F) = 59-0.00356616*h(ft)</t>
  </si>
  <si>
    <t>ratio = Tr^5.2561</t>
  </si>
  <si>
    <t>TROPOSPHERE</t>
  </si>
  <si>
    <t>pr = Tr^4.255882</t>
  </si>
  <si>
    <t>T(K) = 288.15 -0.0019812*h(ft)</t>
  </si>
  <si>
    <t>ratio = Tr^5.255882</t>
  </si>
  <si>
    <t>Geopotential</t>
  </si>
  <si>
    <t>DENSITY RATIO - change exponent</t>
  </si>
  <si>
    <t>TEMPERATURE RATIO</t>
  </si>
  <si>
    <t>PRESSURE RATIO - change exponent</t>
  </si>
  <si>
    <t>Altitude</t>
  </si>
  <si>
    <t>Density</t>
  </si>
  <si>
    <t>Diff</t>
  </si>
  <si>
    <t>Temperature</t>
  </si>
  <si>
    <t>Pressure</t>
  </si>
  <si>
    <t>ft</t>
  </si>
  <si>
    <t>Ratio</t>
  </si>
  <si>
    <t>F</t>
  </si>
  <si>
    <t>K</t>
  </si>
  <si>
    <t>CALCULATIONS</t>
  </si>
  <si>
    <t>g =</t>
  </si>
  <si>
    <t>ft/s2</t>
  </si>
  <si>
    <t>TROPOPAUSE</t>
  </si>
  <si>
    <t>R =</t>
  </si>
  <si>
    <t>ft2/s2</t>
  </si>
  <si>
    <t>T11 =</t>
  </si>
  <si>
    <t>DENSITY RATIO</t>
  </si>
  <si>
    <t>PRESSURE RATIO</t>
  </si>
  <si>
    <t>X = -g/RT11</t>
  </si>
  <si>
    <t>Y = X*36089</t>
  </si>
  <si>
    <t>ft/K</t>
  </si>
  <si>
    <t>ratio</t>
  </si>
  <si>
    <t>T20 =</t>
  </si>
  <si>
    <t>kg/m3</t>
  </si>
  <si>
    <t>T(F) = -105.7+0.00054864*h(ft)</t>
  </si>
  <si>
    <t>P20 =</t>
  </si>
  <si>
    <t>psi</t>
  </si>
  <si>
    <t>STRATOSPHERE</t>
  </si>
  <si>
    <t>pr = 15.569627/T(K)*(T(K)/216.65)^-34.1632))</t>
  </si>
  <si>
    <t>T(C) = 196.65+0.0003048h(ft)</t>
  </si>
  <si>
    <t>Pr = .054033/(T(K)/216.65)^34.1632)</t>
  </si>
  <si>
    <t>convert to psf</t>
  </si>
  <si>
    <t>psf</t>
  </si>
  <si>
    <t>p0 =</t>
  </si>
  <si>
    <t>slug/ft3</t>
  </si>
  <si>
    <t>X=P20/(R*p0)</t>
  </si>
  <si>
    <t>P0</t>
  </si>
  <si>
    <t>Y=P20/P0</t>
  </si>
  <si>
    <t>T(F) = -069.7+0.00054864*(h(ft)-65617)</t>
  </si>
  <si>
    <t>T(C) = T20+0.001(h(ft)-65617)</t>
  </si>
  <si>
    <t>T(C) = 216.65+0.0003048*(h(ft)-65617)</t>
  </si>
  <si>
    <t>P = P20*(T(K)/216.65)^-34.1632</t>
  </si>
  <si>
    <t>Pr = (P20/(T(K)/216.65)^34.1632)/P0</t>
  </si>
  <si>
    <t>Pr = (P20/(P0*(T(K)/216.65)^34.1632)</t>
  </si>
  <si>
    <t>Pr = .0540331/(T(K)/216.65)^34.1632)</t>
  </si>
  <si>
    <t>p = P/(R*T(K))</t>
  </si>
  <si>
    <t>pr = p/p0</t>
  </si>
  <si>
    <t>pr = (P20/(p0*R*T(K)*(T(K)/216.65)^34.1632))</t>
  </si>
  <si>
    <t>pr = X/T(K)*(T(K)/216.65)^-34.1632))</t>
  </si>
  <si>
    <t>pr = 15.589627/T(K)*(T(K)/216.65)^-34.1632))</t>
  </si>
  <si>
    <t>since working with T(K), can use SI units for X</t>
  </si>
  <si>
    <t>Actual</t>
  </si>
  <si>
    <t>TABLE 2.</t>
  </si>
  <si>
    <t>pr = (Tr^4.2561</t>
  </si>
  <si>
    <t>T(C) = 15-0.0065*h(m)</t>
  </si>
  <si>
    <t>pr = (Tr^4.25587971</t>
  </si>
  <si>
    <t>ratio = Tr^5.2559</t>
  </si>
  <si>
    <t>m</t>
  </si>
  <si>
    <t>C</t>
  </si>
  <si>
    <t>COMPUTATIONS</t>
  </si>
  <si>
    <t>m/s2</t>
  </si>
  <si>
    <t>pr = 297076/exp(X*h(m)-Y))</t>
  </si>
  <si>
    <t>m2/s2</t>
  </si>
  <si>
    <t>Y = X*11000</t>
  </si>
  <si>
    <t>m/K</t>
  </si>
  <si>
    <t>pr = 297076/exp(X*(h(m)-11000))</t>
  </si>
  <si>
    <t>T(C) = -76.5+0.001*h(m)</t>
  </si>
  <si>
    <t>hPa</t>
  </si>
  <si>
    <t>pr = 15.529627/T(K)*(T(K)/216.65)^-34.1632))</t>
  </si>
  <si>
    <t>T(K) = 196.65+0.001h(m)</t>
  </si>
  <si>
    <t>convert hPA to N/m2</t>
  </si>
  <si>
    <t>+</t>
  </si>
  <si>
    <t>N/m2</t>
  </si>
  <si>
    <t>Y = P20/P0</t>
  </si>
  <si>
    <t>T(C) = -56.5+0.001*(h(m)-20000)</t>
  </si>
  <si>
    <t>T(K) = T20+0.001(h(m)-20000)</t>
  </si>
  <si>
    <t>T(K) = 216.65+0.001(h(m)-20000)</t>
  </si>
  <si>
    <t>pr = 0.297076*exp(0.000048063*h(ft)-1.734546))</t>
  </si>
  <si>
    <t>pr = 0.297076*exp(Y*(h(ft)-36089))</t>
  </si>
  <si>
    <t>pr = 0.297076*exp(X*h(ft)-Y))</t>
  </si>
  <si>
    <t>pr = pr11*exp(-(h(m)-11000)*g/(R*T11))</t>
  </si>
  <si>
    <t xml:space="preserve">pr11 = </t>
  </si>
  <si>
    <t>pr = pr11*exp(-g*(h(ft)-36089)/(R*T11))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</si>
</sst>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_);\(0.00000\)"/>
    <numFmt numFmtId="165" formatCode="0.000000_);\(0.000000\)"/>
    <numFmt numFmtId="166" formatCode="0.00_);\(0.00\)"/>
    <numFmt numFmtId="167" formatCode="0.0000_);\(0.0000\)"/>
    <numFmt numFmtId="168" formatCode="0.0000E+00"/>
    <numFmt numFmtId="169" formatCode="0.0000000_);\(0.0000000\)"/>
    <numFmt numFmtId="170" formatCode="0.000_);\(0.000\)"/>
    <numFmt numFmtId="171" formatCode="0.0_);\(0.0\)"/>
    <numFmt numFmtId="172" formatCode="0.00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37" fontId="1" fillId="0" borderId="0" xfId="0" applyNumberFormat="1" applyFont="1"/>
    <xf numFmtId="0" fontId="2" fillId="0" borderId="0" xfId="0" applyFont="1" applyFill="1"/>
    <xf numFmtId="37" fontId="2" fillId="0" borderId="0" xfId="0" applyNumberFormat="1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164" fontId="2" fillId="0" borderId="1" xfId="0" applyNumberFormat="1" applyFont="1" applyBorder="1"/>
    <xf numFmtId="165" fontId="2" fillId="0" borderId="0" xfId="0" applyNumberFormat="1" applyFont="1"/>
    <xf numFmtId="166" fontId="2" fillId="0" borderId="0" xfId="0" applyNumberFormat="1" applyFont="1" applyBorder="1"/>
    <xf numFmtId="165" fontId="2" fillId="0" borderId="0" xfId="0" applyNumberFormat="1" applyFont="1" applyFill="1"/>
    <xf numFmtId="165" fontId="2" fillId="2" borderId="1" xfId="0" applyNumberFormat="1" applyFont="1" applyFill="1" applyBorder="1"/>
    <xf numFmtId="167" fontId="2" fillId="2" borderId="1" xfId="0" applyNumberFormat="1" applyFont="1" applyFill="1" applyBorder="1"/>
    <xf numFmtId="166" fontId="2" fillId="2" borderId="1" xfId="0" applyNumberFormat="1" applyFont="1" applyFill="1" applyBorder="1"/>
    <xf numFmtId="168" fontId="2" fillId="3" borderId="1" xfId="0" applyNumberFormat="1" applyFont="1" applyFill="1" applyBorder="1"/>
    <xf numFmtId="165" fontId="2" fillId="3" borderId="6" xfId="0" applyNumberFormat="1" applyFont="1" applyFill="1" applyBorder="1"/>
    <xf numFmtId="169" fontId="2" fillId="0" borderId="0" xfId="0" applyNumberFormat="1" applyFont="1"/>
    <xf numFmtId="0" fontId="2" fillId="2" borderId="0" xfId="0" applyFont="1" applyFill="1"/>
    <xf numFmtId="164" fontId="2" fillId="0" borderId="0" xfId="0" applyNumberFormat="1" applyFont="1" applyFill="1"/>
    <xf numFmtId="167" fontId="2" fillId="3" borderId="1" xfId="0" applyNumberFormat="1" applyFont="1" applyFill="1" applyBorder="1"/>
    <xf numFmtId="169" fontId="2" fillId="2" borderId="1" xfId="0" applyNumberFormat="1" applyFont="1" applyFill="1" applyBorder="1"/>
    <xf numFmtId="165" fontId="2" fillId="3" borderId="1" xfId="0" applyNumberFormat="1" applyFont="1" applyFill="1" applyBorder="1"/>
    <xf numFmtId="166" fontId="2" fillId="0" borderId="0" xfId="0" applyNumberFormat="1" applyFont="1"/>
    <xf numFmtId="164" fontId="2" fillId="2" borderId="0" xfId="0" applyNumberFormat="1" applyFont="1" applyFill="1"/>
    <xf numFmtId="0" fontId="2" fillId="4" borderId="0" xfId="0" applyFont="1" applyFill="1"/>
    <xf numFmtId="167" fontId="2" fillId="4" borderId="0" xfId="0" applyNumberFormat="1" applyFont="1" applyFill="1" applyBorder="1"/>
    <xf numFmtId="169" fontId="2" fillId="0" borderId="0" xfId="0" applyNumberFormat="1" applyFont="1" applyFill="1"/>
    <xf numFmtId="37" fontId="1" fillId="0" borderId="0" xfId="0" applyNumberFormat="1" applyFont="1" applyAlignment="1">
      <alignment horizontal="right"/>
    </xf>
    <xf numFmtId="166" fontId="2" fillId="0" borderId="1" xfId="0" applyNumberFormat="1" applyFont="1" applyBorder="1"/>
    <xf numFmtId="166" fontId="1" fillId="0" borderId="0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37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170" fontId="2" fillId="2" borderId="1" xfId="0" applyNumberFormat="1" applyFont="1" applyFill="1" applyBorder="1"/>
    <xf numFmtId="0" fontId="2" fillId="0" borderId="0" xfId="0" applyFont="1" applyAlignment="1">
      <alignment horizontal="center"/>
    </xf>
    <xf numFmtId="171" fontId="2" fillId="3" borderId="1" xfId="0" applyNumberFormat="1" applyFont="1" applyFill="1" applyBorder="1"/>
    <xf numFmtId="172" fontId="2" fillId="0" borderId="0" xfId="0" applyNumberFormat="1" applyFont="1"/>
    <xf numFmtId="164" fontId="2" fillId="0" borderId="0" xfId="0" applyNumberFormat="1" applyFont="1" applyBorder="1"/>
    <xf numFmtId="171" fontId="2" fillId="2" borderId="1" xfId="0" applyNumberFormat="1" applyFont="1" applyFill="1" applyBorder="1"/>
    <xf numFmtId="17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workbookViewId="0">
      <pane ySplit="8" topLeftCell="A9" activePane="bottomLeft" state="frozen"/>
      <selection activeCell="K7" sqref="K7"/>
      <selection pane="bottomLeft" activeCell="A5" sqref="A5"/>
    </sheetView>
  </sheetViews>
  <sheetFormatPr defaultColWidth="8.6328125" defaultRowHeight="13" x14ac:dyDescent="0.3"/>
  <cols>
    <col min="1" max="2" width="8.6328125" style="6"/>
    <col min="3" max="3" width="8.6328125" style="2"/>
    <col min="4" max="16384" width="8.6328125" style="3"/>
  </cols>
  <sheetData>
    <row r="1" spans="1:13" x14ac:dyDescent="0.3">
      <c r="A1" s="1" t="s">
        <v>0</v>
      </c>
      <c r="B1" s="1"/>
    </row>
    <row r="2" spans="1:13" x14ac:dyDescent="0.3">
      <c r="A2" s="1" t="s">
        <v>1</v>
      </c>
      <c r="B2" s="4"/>
      <c r="K2" s="5" t="s">
        <v>2</v>
      </c>
    </row>
    <row r="3" spans="1:13" x14ac:dyDescent="0.3">
      <c r="A3" s="1" t="s">
        <v>3</v>
      </c>
      <c r="C3" s="5" t="s">
        <v>4</v>
      </c>
      <c r="D3" s="5"/>
      <c r="E3" s="5"/>
      <c r="F3" s="5"/>
      <c r="G3" s="5" t="s">
        <v>5</v>
      </c>
      <c r="H3" s="5"/>
      <c r="I3" s="5"/>
      <c r="J3" s="5"/>
      <c r="K3" s="3" t="s">
        <v>6</v>
      </c>
    </row>
    <row r="4" spans="1:13" x14ac:dyDescent="0.3">
      <c r="A4" s="4" t="s">
        <v>7</v>
      </c>
      <c r="C4" s="5" t="s">
        <v>8</v>
      </c>
      <c r="G4" s="5" t="s">
        <v>9</v>
      </c>
      <c r="H4" s="5"/>
      <c r="I4" s="5"/>
      <c r="J4" s="5"/>
      <c r="K4" s="3" t="s">
        <v>10</v>
      </c>
    </row>
    <row r="5" spans="1:13" x14ac:dyDescent="0.3">
      <c r="C5" s="3"/>
    </row>
    <row r="6" spans="1:13" x14ac:dyDescent="0.3">
      <c r="A6" s="3" t="s">
        <v>11</v>
      </c>
      <c r="B6" s="2"/>
      <c r="C6" s="1" t="s">
        <v>12</v>
      </c>
      <c r="G6" s="1" t="s">
        <v>13</v>
      </c>
      <c r="K6" s="1" t="s">
        <v>14</v>
      </c>
      <c r="L6" s="7"/>
      <c r="M6" s="7"/>
    </row>
    <row r="7" spans="1:13" x14ac:dyDescent="0.3">
      <c r="A7" s="8" t="s">
        <v>15</v>
      </c>
      <c r="B7" s="9"/>
      <c r="C7" s="9" t="s">
        <v>16</v>
      </c>
      <c r="D7" s="9" t="s">
        <v>16</v>
      </c>
      <c r="E7" s="8" t="s">
        <v>17</v>
      </c>
      <c r="G7" s="10"/>
      <c r="H7" s="11" t="s">
        <v>18</v>
      </c>
      <c r="I7" s="12"/>
      <c r="K7" s="9" t="s">
        <v>19</v>
      </c>
      <c r="L7" s="9" t="s">
        <v>19</v>
      </c>
      <c r="M7" s="8" t="s">
        <v>17</v>
      </c>
    </row>
    <row r="8" spans="1:13" x14ac:dyDescent="0.3">
      <c r="A8" s="8" t="s">
        <v>20</v>
      </c>
      <c r="B8" s="13"/>
      <c r="C8" s="13" t="s">
        <v>21</v>
      </c>
      <c r="D8" s="13" t="s">
        <v>21</v>
      </c>
      <c r="E8" s="2">
        <f>SUM(E9:E190)</f>
        <v>0</v>
      </c>
      <c r="G8" s="13" t="s">
        <v>22</v>
      </c>
      <c r="H8" s="13" t="s">
        <v>23</v>
      </c>
      <c r="I8" s="8" t="s">
        <v>21</v>
      </c>
      <c r="K8" s="13" t="s">
        <v>21</v>
      </c>
      <c r="L8" s="13" t="s">
        <v>21</v>
      </c>
      <c r="M8" s="14">
        <f>SUM(M9:M190)</f>
        <v>0</v>
      </c>
    </row>
    <row r="9" spans="1:13" x14ac:dyDescent="0.3">
      <c r="A9" s="6">
        <v>0</v>
      </c>
      <c r="C9" s="15">
        <v>1</v>
      </c>
      <c r="D9" s="15">
        <f>ROUND(I9^4.255882,6)</f>
        <v>1</v>
      </c>
      <c r="E9" s="2">
        <f t="shared" ref="E9:E72" si="0">ROUND(D9-C9,5)</f>
        <v>0</v>
      </c>
      <c r="G9" s="16">
        <f>59-0.00356616*$A9</f>
        <v>59</v>
      </c>
      <c r="H9" s="16">
        <f t="shared" ref="H9:H40" si="1">288.15-0.0019812*A9</f>
        <v>288.14999999999998</v>
      </c>
      <c r="I9" s="15">
        <f t="shared" ref="I9:I72" si="2">H9/$H$9</f>
        <v>1</v>
      </c>
      <c r="K9" s="15">
        <v>1</v>
      </c>
      <c r="L9" s="15">
        <f>ROUND(I9^5.255882,6)</f>
        <v>1</v>
      </c>
      <c r="M9" s="2">
        <f t="shared" ref="M9:M72" si="3">ROUND(L9-K9,5)</f>
        <v>0</v>
      </c>
    </row>
    <row r="10" spans="1:13" x14ac:dyDescent="0.3">
      <c r="A10" s="6">
        <v>200</v>
      </c>
      <c r="C10" s="15">
        <v>0.99415999999999993</v>
      </c>
      <c r="D10" s="15">
        <f t="shared" ref="D10:D73" si="4">ROUND(I10^4.255882,6)</f>
        <v>0.99416099999999996</v>
      </c>
      <c r="E10" s="2">
        <f t="shared" si="0"/>
        <v>0</v>
      </c>
      <c r="G10" s="16">
        <f t="shared" ref="G10:G73" si="5">59-0.00356616*$A10</f>
        <v>58.286768000000002</v>
      </c>
      <c r="H10" s="16">
        <f t="shared" si="1"/>
        <v>287.75376</v>
      </c>
      <c r="I10" s="15">
        <f t="shared" si="2"/>
        <v>0.99862488287350348</v>
      </c>
      <c r="K10" s="15">
        <v>0.99279499999999998</v>
      </c>
      <c r="L10" s="15">
        <f t="shared" ref="L10:L73" si="6">ROUND(I10^5.255882,6)</f>
        <v>0.99279399999999995</v>
      </c>
      <c r="M10" s="2">
        <f t="shared" si="3"/>
        <v>0</v>
      </c>
    </row>
    <row r="11" spans="1:13" x14ac:dyDescent="0.3">
      <c r="A11" s="6">
        <v>400</v>
      </c>
      <c r="C11" s="15">
        <v>0.98834700000000009</v>
      </c>
      <c r="D11" s="15">
        <f t="shared" si="4"/>
        <v>0.988348</v>
      </c>
      <c r="E11" s="2">
        <f t="shared" si="0"/>
        <v>0</v>
      </c>
      <c r="G11" s="16">
        <f t="shared" si="5"/>
        <v>57.573535999999997</v>
      </c>
      <c r="H11" s="16">
        <f t="shared" si="1"/>
        <v>287.35751999999997</v>
      </c>
      <c r="I11" s="15">
        <f t="shared" si="2"/>
        <v>0.99724976574700674</v>
      </c>
      <c r="K11" s="15">
        <v>0.98562899999999998</v>
      </c>
      <c r="L11" s="15">
        <f t="shared" si="6"/>
        <v>0.98562899999999998</v>
      </c>
      <c r="M11" s="2">
        <f t="shared" si="3"/>
        <v>0</v>
      </c>
    </row>
    <row r="12" spans="1:13" x14ac:dyDescent="0.3">
      <c r="A12" s="6">
        <v>600</v>
      </c>
      <c r="C12" s="15">
        <v>0.98255999999999999</v>
      </c>
      <c r="D12" s="15">
        <f t="shared" si="4"/>
        <v>0.98256100000000002</v>
      </c>
      <c r="E12" s="2">
        <f t="shared" si="0"/>
        <v>0</v>
      </c>
      <c r="G12" s="16">
        <f t="shared" si="5"/>
        <v>56.860303999999999</v>
      </c>
      <c r="H12" s="16">
        <f t="shared" si="1"/>
        <v>286.96127999999999</v>
      </c>
      <c r="I12" s="15">
        <f t="shared" si="2"/>
        <v>0.99587464862051023</v>
      </c>
      <c r="K12" s="15">
        <v>0.97850700000000002</v>
      </c>
      <c r="L12" s="15">
        <f t="shared" si="6"/>
        <v>0.97850700000000002</v>
      </c>
      <c r="M12" s="2">
        <f t="shared" si="3"/>
        <v>0</v>
      </c>
    </row>
    <row r="13" spans="1:13" x14ac:dyDescent="0.3">
      <c r="A13" s="6">
        <v>800</v>
      </c>
      <c r="C13" s="15">
        <v>0.97679899999999997</v>
      </c>
      <c r="D13" s="15">
        <f t="shared" si="4"/>
        <v>0.97679899999999997</v>
      </c>
      <c r="E13" s="2">
        <f t="shared" si="0"/>
        <v>0</v>
      </c>
      <c r="G13" s="16">
        <f t="shared" si="5"/>
        <v>56.147072000000001</v>
      </c>
      <c r="H13" s="16">
        <f t="shared" si="1"/>
        <v>286.56503999999995</v>
      </c>
      <c r="I13" s="15">
        <f t="shared" si="2"/>
        <v>0.99449953149401349</v>
      </c>
      <c r="K13" s="15">
        <v>0.97142600000000001</v>
      </c>
      <c r="L13" s="15">
        <f t="shared" si="6"/>
        <v>0.97142700000000004</v>
      </c>
      <c r="M13" s="2">
        <f t="shared" si="3"/>
        <v>0</v>
      </c>
    </row>
    <row r="14" spans="1:13" x14ac:dyDescent="0.3">
      <c r="A14" s="6">
        <v>1000</v>
      </c>
      <c r="C14" s="15">
        <v>0.97106400000000004</v>
      </c>
      <c r="D14" s="15">
        <f t="shared" si="4"/>
        <v>0.97106400000000004</v>
      </c>
      <c r="E14" s="2">
        <f t="shared" si="0"/>
        <v>0</v>
      </c>
      <c r="G14" s="16">
        <f t="shared" si="5"/>
        <v>55.433840000000004</v>
      </c>
      <c r="H14" s="16">
        <f t="shared" si="1"/>
        <v>286.16879999999998</v>
      </c>
      <c r="I14" s="15">
        <f t="shared" si="2"/>
        <v>0.99312441436751686</v>
      </c>
      <c r="K14" s="15">
        <v>0.96438699999999999</v>
      </c>
      <c r="L14" s="15">
        <f t="shared" si="6"/>
        <v>0.96438800000000002</v>
      </c>
      <c r="M14" s="2">
        <f t="shared" si="3"/>
        <v>0</v>
      </c>
    </row>
    <row r="15" spans="1:13" x14ac:dyDescent="0.3">
      <c r="A15" s="6">
        <v>1200</v>
      </c>
      <c r="C15" s="15">
        <v>0.96535400000000005</v>
      </c>
      <c r="D15" s="15">
        <f t="shared" si="4"/>
        <v>0.96535499999999996</v>
      </c>
      <c r="E15" s="2">
        <f t="shared" si="0"/>
        <v>0</v>
      </c>
      <c r="G15" s="16">
        <f t="shared" si="5"/>
        <v>54.720607999999999</v>
      </c>
      <c r="H15" s="16">
        <f t="shared" si="1"/>
        <v>285.77256</v>
      </c>
      <c r="I15" s="15">
        <f t="shared" si="2"/>
        <v>0.99174929724102034</v>
      </c>
      <c r="K15" s="15">
        <v>0.95738999999999996</v>
      </c>
      <c r="L15" s="15">
        <f t="shared" si="6"/>
        <v>0.95738999999999996</v>
      </c>
      <c r="M15" s="2">
        <f t="shared" si="3"/>
        <v>0</v>
      </c>
    </row>
    <row r="16" spans="1:13" x14ac:dyDescent="0.3">
      <c r="A16" s="6">
        <v>1400</v>
      </c>
      <c r="C16" s="15">
        <v>0.95967100000000005</v>
      </c>
      <c r="D16" s="15">
        <f t="shared" si="4"/>
        <v>0.95967100000000005</v>
      </c>
      <c r="E16" s="2">
        <f t="shared" si="0"/>
        <v>0</v>
      </c>
      <c r="G16" s="16">
        <f t="shared" si="5"/>
        <v>54.007376000000001</v>
      </c>
      <c r="H16" s="16">
        <f t="shared" si="1"/>
        <v>285.37631999999996</v>
      </c>
      <c r="I16" s="15">
        <f t="shared" si="2"/>
        <v>0.99037418011452361</v>
      </c>
      <c r="K16" s="15">
        <v>0.95043299999999997</v>
      </c>
      <c r="L16" s="15">
        <f t="shared" si="6"/>
        <v>0.95043299999999997</v>
      </c>
      <c r="M16" s="2">
        <f t="shared" si="3"/>
        <v>0</v>
      </c>
    </row>
    <row r="17" spans="1:13" x14ac:dyDescent="0.3">
      <c r="A17" s="6">
        <v>1600</v>
      </c>
      <c r="C17" s="15">
        <v>0.95401200000000008</v>
      </c>
      <c r="D17" s="15">
        <f t="shared" si="4"/>
        <v>0.954013</v>
      </c>
      <c r="E17" s="2">
        <f t="shared" si="0"/>
        <v>0</v>
      </c>
      <c r="G17" s="16">
        <f t="shared" si="5"/>
        <v>53.294144000000003</v>
      </c>
      <c r="H17" s="16">
        <f t="shared" si="1"/>
        <v>284.98007999999999</v>
      </c>
      <c r="I17" s="15">
        <f t="shared" si="2"/>
        <v>0.98899906298802709</v>
      </c>
      <c r="K17" s="15">
        <v>0.94351700000000005</v>
      </c>
      <c r="L17" s="15">
        <f t="shared" si="6"/>
        <v>0.94351799999999997</v>
      </c>
      <c r="M17" s="2">
        <f t="shared" si="3"/>
        <v>0</v>
      </c>
    </row>
    <row r="18" spans="1:13" x14ac:dyDescent="0.3">
      <c r="A18" s="6">
        <v>1800</v>
      </c>
      <c r="C18" s="15">
        <v>0.94838000000000011</v>
      </c>
      <c r="D18" s="15">
        <f t="shared" si="4"/>
        <v>0.94838</v>
      </c>
      <c r="E18" s="2">
        <f t="shared" si="0"/>
        <v>0</v>
      </c>
      <c r="G18" s="16">
        <f t="shared" si="5"/>
        <v>52.580911999999998</v>
      </c>
      <c r="H18" s="16">
        <f t="shared" si="1"/>
        <v>284.58383999999995</v>
      </c>
      <c r="I18" s="15">
        <f t="shared" si="2"/>
        <v>0.98762394586153035</v>
      </c>
      <c r="K18" s="15">
        <v>0.93664199999999997</v>
      </c>
      <c r="L18" s="15">
        <f t="shared" si="6"/>
        <v>0.936643</v>
      </c>
      <c r="M18" s="2">
        <f t="shared" si="3"/>
        <v>0</v>
      </c>
    </row>
    <row r="19" spans="1:13" x14ac:dyDescent="0.3">
      <c r="A19" s="6">
        <v>2000</v>
      </c>
      <c r="C19" s="15">
        <v>0.94277300000000008</v>
      </c>
      <c r="D19" s="15">
        <f t="shared" si="4"/>
        <v>0.94277299999999997</v>
      </c>
      <c r="E19" s="2">
        <f t="shared" si="0"/>
        <v>0</v>
      </c>
      <c r="G19" s="16">
        <f t="shared" si="5"/>
        <v>51.86768</v>
      </c>
      <c r="H19" s="16">
        <f t="shared" si="1"/>
        <v>284.18759999999997</v>
      </c>
      <c r="I19" s="15">
        <f t="shared" si="2"/>
        <v>0.98624882873503383</v>
      </c>
      <c r="K19" s="15">
        <v>0.929809</v>
      </c>
      <c r="L19" s="15">
        <f t="shared" si="6"/>
        <v>0.929809</v>
      </c>
      <c r="M19" s="2">
        <f t="shared" si="3"/>
        <v>0</v>
      </c>
    </row>
    <row r="20" spans="1:13" x14ac:dyDescent="0.3">
      <c r="A20" s="6">
        <v>2200</v>
      </c>
      <c r="C20" s="15">
        <v>0.937191</v>
      </c>
      <c r="D20" s="15">
        <f t="shared" si="4"/>
        <v>0.93719200000000003</v>
      </c>
      <c r="E20" s="2">
        <f t="shared" si="0"/>
        <v>0</v>
      </c>
      <c r="G20" s="16">
        <f t="shared" si="5"/>
        <v>51.154448000000002</v>
      </c>
      <c r="H20" s="16">
        <f t="shared" si="1"/>
        <v>283.79136</v>
      </c>
      <c r="I20" s="15">
        <f t="shared" si="2"/>
        <v>0.98487371160853732</v>
      </c>
      <c r="K20" s="15">
        <v>0.92301500000000003</v>
      </c>
      <c r="L20" s="15">
        <f t="shared" si="6"/>
        <v>0.92301500000000003</v>
      </c>
      <c r="M20" s="2">
        <f t="shared" si="3"/>
        <v>0</v>
      </c>
    </row>
    <row r="21" spans="1:13" x14ac:dyDescent="0.3">
      <c r="A21" s="6">
        <v>2400</v>
      </c>
      <c r="C21" s="15">
        <v>0.93163499999999999</v>
      </c>
      <c r="D21" s="15">
        <f t="shared" si="4"/>
        <v>0.93163499999999999</v>
      </c>
      <c r="E21" s="2">
        <f t="shared" si="0"/>
        <v>0</v>
      </c>
      <c r="G21" s="16">
        <f t="shared" si="5"/>
        <v>50.441215999999997</v>
      </c>
      <c r="H21" s="16">
        <f t="shared" si="1"/>
        <v>283.39511999999996</v>
      </c>
      <c r="I21" s="15">
        <f t="shared" si="2"/>
        <v>0.98349859448204058</v>
      </c>
      <c r="K21" s="15">
        <v>0.91626200000000002</v>
      </c>
      <c r="L21" s="15">
        <f t="shared" si="6"/>
        <v>0.91626200000000002</v>
      </c>
      <c r="M21" s="2">
        <f t="shared" si="3"/>
        <v>0</v>
      </c>
    </row>
    <row r="22" spans="1:13" x14ac:dyDescent="0.3">
      <c r="A22" s="6">
        <v>2600</v>
      </c>
      <c r="C22" s="15">
        <v>0.92610400000000004</v>
      </c>
      <c r="D22" s="15">
        <f t="shared" si="4"/>
        <v>0.92610400000000004</v>
      </c>
      <c r="E22" s="2">
        <f t="shared" si="0"/>
        <v>0</v>
      </c>
      <c r="G22" s="16">
        <f t="shared" si="5"/>
        <v>49.727983999999999</v>
      </c>
      <c r="H22" s="16">
        <f t="shared" si="1"/>
        <v>282.99887999999999</v>
      </c>
      <c r="I22" s="15">
        <f t="shared" si="2"/>
        <v>0.98212347735554406</v>
      </c>
      <c r="K22" s="15">
        <v>0.90954800000000002</v>
      </c>
      <c r="L22" s="15">
        <f t="shared" si="6"/>
        <v>0.90954900000000005</v>
      </c>
      <c r="M22" s="2">
        <f t="shared" si="3"/>
        <v>0</v>
      </c>
    </row>
    <row r="23" spans="1:13" x14ac:dyDescent="0.3">
      <c r="A23" s="6">
        <v>2800</v>
      </c>
      <c r="C23" s="15">
        <v>0.92059800000000003</v>
      </c>
      <c r="D23" s="15">
        <f t="shared" si="4"/>
        <v>0.92059800000000003</v>
      </c>
      <c r="E23" s="2">
        <f t="shared" si="0"/>
        <v>0</v>
      </c>
      <c r="G23" s="16">
        <f t="shared" si="5"/>
        <v>49.014752000000001</v>
      </c>
      <c r="H23" s="16">
        <f t="shared" si="1"/>
        <v>282.60263999999995</v>
      </c>
      <c r="I23" s="15">
        <f t="shared" si="2"/>
        <v>0.98074836022904732</v>
      </c>
      <c r="K23" s="15">
        <v>0.90287499999999998</v>
      </c>
      <c r="L23" s="15">
        <f t="shared" si="6"/>
        <v>0.90287499999999998</v>
      </c>
      <c r="M23" s="2">
        <f t="shared" si="3"/>
        <v>0</v>
      </c>
    </row>
    <row r="24" spans="1:13" x14ac:dyDescent="0.3">
      <c r="A24" s="6">
        <v>3000</v>
      </c>
      <c r="C24" s="15">
        <v>0.91511700000000007</v>
      </c>
      <c r="D24" s="15">
        <f t="shared" si="4"/>
        <v>0.91511699999999996</v>
      </c>
      <c r="E24" s="2">
        <f t="shared" si="0"/>
        <v>0</v>
      </c>
      <c r="G24" s="16">
        <f t="shared" si="5"/>
        <v>48.301519999999996</v>
      </c>
      <c r="H24" s="16">
        <f t="shared" si="1"/>
        <v>282.20639999999997</v>
      </c>
      <c r="I24" s="15">
        <f t="shared" si="2"/>
        <v>0.97937324310255069</v>
      </c>
      <c r="K24" s="15">
        <v>0.89624099999999995</v>
      </c>
      <c r="L24" s="15">
        <f t="shared" si="6"/>
        <v>0.89624099999999995</v>
      </c>
      <c r="M24" s="2">
        <f t="shared" si="3"/>
        <v>0</v>
      </c>
    </row>
    <row r="25" spans="1:13" x14ac:dyDescent="0.3">
      <c r="A25" s="6">
        <v>3200</v>
      </c>
      <c r="C25" s="15">
        <v>0.90966100000000005</v>
      </c>
      <c r="D25" s="15">
        <f t="shared" si="4"/>
        <v>0.90966100000000005</v>
      </c>
      <c r="E25" s="2">
        <f t="shared" si="0"/>
        <v>0</v>
      </c>
      <c r="G25" s="16">
        <f t="shared" si="5"/>
        <v>47.588287999999999</v>
      </c>
      <c r="H25" s="16">
        <f t="shared" si="1"/>
        <v>281.81016</v>
      </c>
      <c r="I25" s="15">
        <f t="shared" si="2"/>
        <v>0.97799812597605418</v>
      </c>
      <c r="K25" s="15">
        <v>0.88964699999999997</v>
      </c>
      <c r="L25" s="15">
        <f t="shared" si="6"/>
        <v>0.88964699999999997</v>
      </c>
      <c r="M25" s="2">
        <f t="shared" si="3"/>
        <v>0</v>
      </c>
    </row>
    <row r="26" spans="1:13" x14ac:dyDescent="0.3">
      <c r="A26" s="6">
        <v>3400</v>
      </c>
      <c r="C26" s="15">
        <v>0.90422999999999998</v>
      </c>
      <c r="D26" s="15">
        <f t="shared" si="4"/>
        <v>0.90422999999999998</v>
      </c>
      <c r="E26" s="2">
        <f t="shared" si="0"/>
        <v>0</v>
      </c>
      <c r="G26" s="16">
        <f t="shared" si="5"/>
        <v>46.875056000000001</v>
      </c>
      <c r="H26" s="16">
        <f t="shared" si="1"/>
        <v>281.41391999999996</v>
      </c>
      <c r="I26" s="15">
        <f t="shared" si="2"/>
        <v>0.97662300884955744</v>
      </c>
      <c r="K26" s="15">
        <v>0.88309199999999999</v>
      </c>
      <c r="L26" s="15">
        <f t="shared" si="6"/>
        <v>0.88309199999999999</v>
      </c>
      <c r="M26" s="2">
        <f t="shared" si="3"/>
        <v>0</v>
      </c>
    </row>
    <row r="27" spans="1:13" x14ac:dyDescent="0.3">
      <c r="A27" s="6">
        <v>3600</v>
      </c>
      <c r="C27" s="15">
        <v>0.89882399999999996</v>
      </c>
      <c r="D27" s="15">
        <f t="shared" si="4"/>
        <v>0.89882399999999996</v>
      </c>
      <c r="E27" s="2">
        <f t="shared" si="0"/>
        <v>0</v>
      </c>
      <c r="G27" s="16">
        <f t="shared" si="5"/>
        <v>46.161823999999996</v>
      </c>
      <c r="H27" s="16">
        <f t="shared" si="1"/>
        <v>281.01767999999998</v>
      </c>
      <c r="I27" s="15">
        <f t="shared" si="2"/>
        <v>0.97524789172306092</v>
      </c>
      <c r="K27" s="15">
        <v>0.87657600000000002</v>
      </c>
      <c r="L27" s="15">
        <f t="shared" si="6"/>
        <v>0.87657700000000005</v>
      </c>
      <c r="M27" s="2">
        <f t="shared" si="3"/>
        <v>0</v>
      </c>
    </row>
    <row r="28" spans="1:13" x14ac:dyDescent="0.3">
      <c r="A28" s="6">
        <v>3800</v>
      </c>
      <c r="C28" s="15">
        <v>0.8934430000000001</v>
      </c>
      <c r="D28" s="15">
        <f t="shared" si="4"/>
        <v>0.89344299999999999</v>
      </c>
      <c r="E28" s="2">
        <f t="shared" si="0"/>
        <v>0</v>
      </c>
      <c r="G28" s="16">
        <f t="shared" si="5"/>
        <v>45.448591999999998</v>
      </c>
      <c r="H28" s="16">
        <f t="shared" si="1"/>
        <v>280.62144000000001</v>
      </c>
      <c r="I28" s="15">
        <f t="shared" si="2"/>
        <v>0.97387277459656441</v>
      </c>
      <c r="K28" s="15">
        <v>0.87009899999999996</v>
      </c>
      <c r="L28" s="15">
        <f t="shared" si="6"/>
        <v>0.87009999999999998</v>
      </c>
      <c r="M28" s="2">
        <f t="shared" si="3"/>
        <v>0</v>
      </c>
    </row>
    <row r="29" spans="1:13" x14ac:dyDescent="0.3">
      <c r="A29" s="6">
        <v>4000</v>
      </c>
      <c r="C29" s="15">
        <v>0.88808600000000004</v>
      </c>
      <c r="D29" s="15">
        <f t="shared" si="4"/>
        <v>0.88808600000000004</v>
      </c>
      <c r="E29" s="2">
        <f t="shared" si="0"/>
        <v>0</v>
      </c>
      <c r="G29" s="16">
        <f t="shared" si="5"/>
        <v>44.73536</v>
      </c>
      <c r="H29" s="16">
        <f t="shared" si="1"/>
        <v>280.22519999999997</v>
      </c>
      <c r="I29" s="15">
        <f t="shared" si="2"/>
        <v>0.97249765747006767</v>
      </c>
      <c r="K29" s="15">
        <v>0.86366100000000001</v>
      </c>
      <c r="L29" s="15">
        <f t="shared" si="6"/>
        <v>0.86366200000000004</v>
      </c>
      <c r="M29" s="2">
        <f t="shared" si="3"/>
        <v>0</v>
      </c>
    </row>
    <row r="30" spans="1:13" x14ac:dyDescent="0.3">
      <c r="A30" s="6">
        <v>4200</v>
      </c>
      <c r="C30" s="15">
        <v>0.88275400000000015</v>
      </c>
      <c r="D30" s="15">
        <f t="shared" si="4"/>
        <v>0.88275400000000004</v>
      </c>
      <c r="E30" s="2">
        <f t="shared" si="0"/>
        <v>0</v>
      </c>
      <c r="G30" s="16">
        <f t="shared" si="5"/>
        <v>44.022128000000002</v>
      </c>
      <c r="H30" s="16">
        <f t="shared" si="1"/>
        <v>279.82896</v>
      </c>
      <c r="I30" s="15">
        <f t="shared" si="2"/>
        <v>0.97112254034357115</v>
      </c>
      <c r="K30" s="15">
        <v>0.85726199999999997</v>
      </c>
      <c r="L30" s="15">
        <f t="shared" si="6"/>
        <v>0.857263</v>
      </c>
      <c r="M30" s="2">
        <f t="shared" si="3"/>
        <v>0</v>
      </c>
    </row>
    <row r="31" spans="1:13" x14ac:dyDescent="0.3">
      <c r="A31" s="6">
        <v>4400</v>
      </c>
      <c r="C31" s="15">
        <v>0.87744599999999995</v>
      </c>
      <c r="D31" s="15">
        <f t="shared" si="4"/>
        <v>0.87744699999999998</v>
      </c>
      <c r="E31" s="2">
        <f t="shared" si="0"/>
        <v>0</v>
      </c>
      <c r="G31" s="16">
        <f t="shared" si="5"/>
        <v>43.308895999999997</v>
      </c>
      <c r="H31" s="16">
        <f t="shared" si="1"/>
        <v>279.43271999999996</v>
      </c>
      <c r="I31" s="15">
        <f t="shared" si="2"/>
        <v>0.96974742321707441</v>
      </c>
      <c r="K31" s="15">
        <v>0.85090200000000005</v>
      </c>
      <c r="L31" s="15">
        <f t="shared" si="6"/>
        <v>0.85090200000000005</v>
      </c>
      <c r="M31" s="2">
        <f t="shared" si="3"/>
        <v>0</v>
      </c>
    </row>
    <row r="32" spans="1:13" x14ac:dyDescent="0.3">
      <c r="A32" s="6">
        <v>4600</v>
      </c>
      <c r="C32" s="15">
        <v>0.87216300000000002</v>
      </c>
      <c r="D32" s="15">
        <f t="shared" si="4"/>
        <v>0.87216400000000005</v>
      </c>
      <c r="E32" s="2">
        <f t="shared" si="0"/>
        <v>0</v>
      </c>
      <c r="G32" s="16">
        <f t="shared" si="5"/>
        <v>42.595663999999999</v>
      </c>
      <c r="H32" s="16">
        <f t="shared" si="1"/>
        <v>279.03647999999998</v>
      </c>
      <c r="I32" s="15">
        <f t="shared" si="2"/>
        <v>0.96837230609057789</v>
      </c>
      <c r="K32" s="15">
        <v>0.84457800000000005</v>
      </c>
      <c r="L32" s="15">
        <f t="shared" si="6"/>
        <v>0.84457899999999997</v>
      </c>
      <c r="M32" s="2">
        <f t="shared" si="3"/>
        <v>0</v>
      </c>
    </row>
    <row r="33" spans="1:13" x14ac:dyDescent="0.3">
      <c r="A33" s="6">
        <v>4800</v>
      </c>
      <c r="C33" s="15">
        <v>0.86690400000000012</v>
      </c>
      <c r="D33" s="15">
        <f t="shared" si="4"/>
        <v>0.86690500000000004</v>
      </c>
      <c r="E33" s="2">
        <f t="shared" si="0"/>
        <v>0</v>
      </c>
      <c r="G33" s="16">
        <f t="shared" si="5"/>
        <v>41.882431999999994</v>
      </c>
      <c r="H33" s="16">
        <f t="shared" si="1"/>
        <v>278.64024000000001</v>
      </c>
      <c r="I33" s="15">
        <f t="shared" si="2"/>
        <v>0.96699718896408127</v>
      </c>
      <c r="K33" s="15">
        <v>0.83829500000000001</v>
      </c>
      <c r="L33" s="15">
        <f t="shared" si="6"/>
        <v>0.83829500000000001</v>
      </c>
      <c r="M33" s="2">
        <f t="shared" si="3"/>
        <v>0</v>
      </c>
    </row>
    <row r="34" spans="1:13" x14ac:dyDescent="0.3">
      <c r="A34" s="6">
        <v>5000</v>
      </c>
      <c r="C34" s="15">
        <v>0.86167000000000005</v>
      </c>
      <c r="D34" s="15">
        <f t="shared" si="4"/>
        <v>0.86167000000000005</v>
      </c>
      <c r="E34" s="2">
        <f t="shared" si="0"/>
        <v>0</v>
      </c>
      <c r="G34" s="16">
        <f t="shared" si="5"/>
        <v>41.169200000000004</v>
      </c>
      <c r="H34" s="16">
        <f t="shared" si="1"/>
        <v>278.24399999999997</v>
      </c>
      <c r="I34" s="15">
        <f t="shared" si="2"/>
        <v>0.96562207183758453</v>
      </c>
      <c r="K34" s="15">
        <v>0.83204699999999998</v>
      </c>
      <c r="L34" s="15">
        <f t="shared" si="6"/>
        <v>0.83204800000000001</v>
      </c>
      <c r="M34" s="2">
        <f t="shared" si="3"/>
        <v>0</v>
      </c>
    </row>
    <row r="35" spans="1:13" x14ac:dyDescent="0.3">
      <c r="A35" s="6">
        <v>5200</v>
      </c>
      <c r="C35" s="15">
        <v>0.85646000000000011</v>
      </c>
      <c r="D35" s="15">
        <f t="shared" si="4"/>
        <v>0.85646</v>
      </c>
      <c r="E35" s="2">
        <f t="shared" si="0"/>
        <v>0</v>
      </c>
      <c r="G35" s="16">
        <f t="shared" si="5"/>
        <v>40.455967999999999</v>
      </c>
      <c r="H35" s="16">
        <f t="shared" si="1"/>
        <v>277.84775999999999</v>
      </c>
      <c r="I35" s="15">
        <f t="shared" si="2"/>
        <v>0.96424695471108801</v>
      </c>
      <c r="K35" s="15">
        <v>0.82583899999999999</v>
      </c>
      <c r="L35" s="15">
        <f t="shared" si="6"/>
        <v>0.82583899999999999</v>
      </c>
      <c r="M35" s="2">
        <f t="shared" si="3"/>
        <v>0</v>
      </c>
    </row>
    <row r="36" spans="1:13" x14ac:dyDescent="0.3">
      <c r="A36" s="6">
        <v>5400</v>
      </c>
      <c r="C36" s="15">
        <v>0.85127400000000009</v>
      </c>
      <c r="D36" s="15">
        <f t="shared" si="4"/>
        <v>0.85127399999999998</v>
      </c>
      <c r="E36" s="2">
        <f t="shared" si="0"/>
        <v>0</v>
      </c>
      <c r="G36" s="16">
        <f t="shared" si="5"/>
        <v>39.742736000000001</v>
      </c>
      <c r="H36" s="16">
        <f t="shared" si="1"/>
        <v>277.45151999999996</v>
      </c>
      <c r="I36" s="15">
        <f t="shared" si="2"/>
        <v>0.96287183758459127</v>
      </c>
      <c r="K36" s="15">
        <v>0.81966700000000003</v>
      </c>
      <c r="L36" s="15">
        <f t="shared" si="6"/>
        <v>0.81966799999999995</v>
      </c>
      <c r="M36" s="2">
        <f t="shared" si="3"/>
        <v>0</v>
      </c>
    </row>
    <row r="37" spans="1:13" x14ac:dyDescent="0.3">
      <c r="A37" s="6">
        <v>5600</v>
      </c>
      <c r="C37" s="15">
        <v>0.84611199999999998</v>
      </c>
      <c r="D37" s="15">
        <f t="shared" si="4"/>
        <v>0.84611199999999998</v>
      </c>
      <c r="E37" s="2">
        <f t="shared" si="0"/>
        <v>0</v>
      </c>
      <c r="G37" s="16">
        <f t="shared" si="5"/>
        <v>39.029504000000003</v>
      </c>
      <c r="H37" s="16">
        <f t="shared" si="1"/>
        <v>277.05527999999998</v>
      </c>
      <c r="I37" s="15">
        <f t="shared" si="2"/>
        <v>0.96149672045809476</v>
      </c>
      <c r="K37" s="15">
        <v>0.81353399999999998</v>
      </c>
      <c r="L37" s="15">
        <f t="shared" si="6"/>
        <v>0.81353399999999998</v>
      </c>
      <c r="M37" s="2">
        <f t="shared" si="3"/>
        <v>0</v>
      </c>
    </row>
    <row r="38" spans="1:13" x14ac:dyDescent="0.3">
      <c r="A38" s="6">
        <v>5800</v>
      </c>
      <c r="C38" s="15">
        <v>0.840974</v>
      </c>
      <c r="D38" s="15">
        <f t="shared" si="4"/>
        <v>0.840974</v>
      </c>
      <c r="E38" s="2">
        <f t="shared" si="0"/>
        <v>0</v>
      </c>
      <c r="G38" s="16">
        <f t="shared" si="5"/>
        <v>38.316271999999998</v>
      </c>
      <c r="H38" s="16">
        <f t="shared" si="1"/>
        <v>276.65904</v>
      </c>
      <c r="I38" s="15">
        <f t="shared" si="2"/>
        <v>0.96012160333159824</v>
      </c>
      <c r="K38" s="15">
        <v>0.80743699999999996</v>
      </c>
      <c r="L38" s="15">
        <f t="shared" si="6"/>
        <v>0.80743699999999996</v>
      </c>
      <c r="M38" s="2">
        <f t="shared" si="3"/>
        <v>0</v>
      </c>
    </row>
    <row r="39" spans="1:13" x14ac:dyDescent="0.3">
      <c r="A39" s="6">
        <v>6000</v>
      </c>
      <c r="C39" s="15">
        <v>0.83585999999999994</v>
      </c>
      <c r="D39" s="15">
        <f t="shared" si="4"/>
        <v>0.83586000000000005</v>
      </c>
      <c r="E39" s="2">
        <f t="shared" si="0"/>
        <v>0</v>
      </c>
      <c r="G39" s="16">
        <f t="shared" si="5"/>
        <v>37.60304</v>
      </c>
      <c r="H39" s="16">
        <f t="shared" si="1"/>
        <v>276.26279999999997</v>
      </c>
      <c r="I39" s="15">
        <f t="shared" si="2"/>
        <v>0.9587464862051015</v>
      </c>
      <c r="K39" s="15">
        <v>0.80137800000000003</v>
      </c>
      <c r="L39" s="15">
        <f t="shared" si="6"/>
        <v>0.80137800000000003</v>
      </c>
      <c r="M39" s="2">
        <f t="shared" si="3"/>
        <v>0</v>
      </c>
    </row>
    <row r="40" spans="1:13" x14ac:dyDescent="0.3">
      <c r="A40" s="6">
        <v>6200</v>
      </c>
      <c r="C40" s="15">
        <v>0.83076899999999998</v>
      </c>
      <c r="D40" s="15">
        <f t="shared" si="4"/>
        <v>0.83077000000000001</v>
      </c>
      <c r="E40" s="2">
        <f t="shared" si="0"/>
        <v>0</v>
      </c>
      <c r="G40" s="16">
        <f t="shared" si="5"/>
        <v>36.889808000000002</v>
      </c>
      <c r="H40" s="16">
        <f t="shared" si="1"/>
        <v>275.86655999999999</v>
      </c>
      <c r="I40" s="15">
        <f t="shared" si="2"/>
        <v>0.95737136907860498</v>
      </c>
      <c r="K40" s="15">
        <v>0.79535500000000003</v>
      </c>
      <c r="L40" s="15">
        <f t="shared" si="6"/>
        <v>0.79535500000000003</v>
      </c>
      <c r="M40" s="2">
        <f t="shared" si="3"/>
        <v>0</v>
      </c>
    </row>
    <row r="41" spans="1:13" x14ac:dyDescent="0.3">
      <c r="A41" s="6">
        <v>6400</v>
      </c>
      <c r="C41" s="15">
        <v>0.82570300000000008</v>
      </c>
      <c r="D41" s="15">
        <f t="shared" si="4"/>
        <v>0.82570299999999996</v>
      </c>
      <c r="E41" s="2">
        <f t="shared" si="0"/>
        <v>0</v>
      </c>
      <c r="G41" s="16">
        <f t="shared" si="5"/>
        <v>36.176575999999997</v>
      </c>
      <c r="H41" s="16">
        <f t="shared" ref="H41:H72" si="7">288.15-0.0019812*A41</f>
        <v>275.47031999999996</v>
      </c>
      <c r="I41" s="15">
        <f t="shared" si="2"/>
        <v>0.95599625195210824</v>
      </c>
      <c r="K41" s="15">
        <v>0.78936899999999999</v>
      </c>
      <c r="L41" s="15">
        <f t="shared" si="6"/>
        <v>0.78936899999999999</v>
      </c>
      <c r="M41" s="2">
        <f t="shared" si="3"/>
        <v>0</v>
      </c>
    </row>
    <row r="42" spans="1:13" x14ac:dyDescent="0.3">
      <c r="A42" s="6">
        <v>6600</v>
      </c>
      <c r="C42" s="15">
        <v>0.82066000000000006</v>
      </c>
      <c r="D42" s="15">
        <f t="shared" si="4"/>
        <v>0.82065999999999995</v>
      </c>
      <c r="E42" s="2">
        <f t="shared" si="0"/>
        <v>0</v>
      </c>
      <c r="G42" s="16">
        <f t="shared" si="5"/>
        <v>35.463343999999999</v>
      </c>
      <c r="H42" s="16">
        <f t="shared" si="7"/>
        <v>275.07407999999998</v>
      </c>
      <c r="I42" s="15">
        <f t="shared" si="2"/>
        <v>0.95462113482561162</v>
      </c>
      <c r="K42" s="15">
        <v>0.78341899999999998</v>
      </c>
      <c r="L42" s="15">
        <f t="shared" si="6"/>
        <v>0.78341899999999998</v>
      </c>
      <c r="M42" s="2">
        <f t="shared" si="3"/>
        <v>0</v>
      </c>
    </row>
    <row r="43" spans="1:13" x14ac:dyDescent="0.3">
      <c r="A43" s="6">
        <v>6800</v>
      </c>
      <c r="C43" s="15">
        <v>0.81564000000000003</v>
      </c>
      <c r="D43" s="15">
        <f t="shared" si="4"/>
        <v>0.81564099999999995</v>
      </c>
      <c r="E43" s="2">
        <f t="shared" si="0"/>
        <v>0</v>
      </c>
      <c r="G43" s="16">
        <f t="shared" si="5"/>
        <v>34.750112000000001</v>
      </c>
      <c r="H43" s="16">
        <f t="shared" si="7"/>
        <v>274.67784</v>
      </c>
      <c r="I43" s="15">
        <f t="shared" si="2"/>
        <v>0.9532460176991151</v>
      </c>
      <c r="K43" s="15">
        <v>0.77750600000000003</v>
      </c>
      <c r="L43" s="15">
        <f t="shared" si="6"/>
        <v>0.77750600000000003</v>
      </c>
      <c r="M43" s="2">
        <f t="shared" si="3"/>
        <v>0</v>
      </c>
    </row>
    <row r="44" spans="1:13" x14ac:dyDescent="0.3">
      <c r="A44" s="6">
        <v>7000</v>
      </c>
      <c r="C44" s="15">
        <v>0.81064500000000006</v>
      </c>
      <c r="D44" s="15">
        <f t="shared" si="4"/>
        <v>0.81064499999999995</v>
      </c>
      <c r="E44" s="2">
        <f t="shared" si="0"/>
        <v>0</v>
      </c>
      <c r="G44" s="16">
        <f t="shared" si="5"/>
        <v>34.036879999999996</v>
      </c>
      <c r="H44" s="16">
        <f t="shared" si="7"/>
        <v>274.28159999999997</v>
      </c>
      <c r="I44" s="15">
        <f t="shared" si="2"/>
        <v>0.95187090057261836</v>
      </c>
      <c r="K44" s="15">
        <v>0.77162900000000001</v>
      </c>
      <c r="L44" s="15">
        <f t="shared" si="6"/>
        <v>0.77162900000000001</v>
      </c>
      <c r="M44" s="2">
        <f t="shared" si="3"/>
        <v>0</v>
      </c>
    </row>
    <row r="45" spans="1:13" x14ac:dyDescent="0.3">
      <c r="A45" s="6">
        <v>7200</v>
      </c>
      <c r="C45" s="15">
        <v>0.80567200000000005</v>
      </c>
      <c r="D45" s="15">
        <f t="shared" si="4"/>
        <v>0.80567299999999997</v>
      </c>
      <c r="E45" s="2">
        <f t="shared" si="0"/>
        <v>0</v>
      </c>
      <c r="G45" s="16">
        <f t="shared" si="5"/>
        <v>33.323647999999999</v>
      </c>
      <c r="H45" s="16">
        <f t="shared" si="7"/>
        <v>273.88535999999999</v>
      </c>
      <c r="I45" s="15">
        <f t="shared" si="2"/>
        <v>0.95049578344612184</v>
      </c>
      <c r="K45" s="15">
        <v>0.76578800000000002</v>
      </c>
      <c r="L45" s="15">
        <f t="shared" si="6"/>
        <v>0.76578800000000002</v>
      </c>
      <c r="M45" s="2">
        <f t="shared" si="3"/>
        <v>0</v>
      </c>
    </row>
    <row r="46" spans="1:13" x14ac:dyDescent="0.3">
      <c r="A46" s="6">
        <v>7400</v>
      </c>
      <c r="C46" s="15">
        <v>0.80072300000000007</v>
      </c>
      <c r="D46" s="15">
        <f t="shared" si="4"/>
        <v>0.80072399999999999</v>
      </c>
      <c r="E46" s="2">
        <f t="shared" si="0"/>
        <v>0</v>
      </c>
      <c r="G46" s="16">
        <f t="shared" si="5"/>
        <v>32.610416000000001</v>
      </c>
      <c r="H46" s="16">
        <f t="shared" si="7"/>
        <v>273.48911999999996</v>
      </c>
      <c r="I46" s="15">
        <f t="shared" si="2"/>
        <v>0.94912066631962511</v>
      </c>
      <c r="K46" s="15">
        <v>0.75998299999999996</v>
      </c>
      <c r="L46" s="15">
        <f t="shared" si="6"/>
        <v>0.75998299999999996</v>
      </c>
      <c r="M46" s="2">
        <f t="shared" si="3"/>
        <v>0</v>
      </c>
    </row>
    <row r="47" spans="1:13" x14ac:dyDescent="0.3">
      <c r="A47" s="6">
        <v>7600</v>
      </c>
      <c r="C47" s="15">
        <v>0.79579800000000001</v>
      </c>
      <c r="D47" s="15">
        <f t="shared" si="4"/>
        <v>0.79579800000000001</v>
      </c>
      <c r="E47" s="2">
        <f t="shared" si="0"/>
        <v>0</v>
      </c>
      <c r="G47" s="16">
        <f t="shared" si="5"/>
        <v>31.897183999999999</v>
      </c>
      <c r="H47" s="16">
        <f t="shared" si="7"/>
        <v>273.09287999999998</v>
      </c>
      <c r="I47" s="15">
        <f t="shared" si="2"/>
        <v>0.94774554919312859</v>
      </c>
      <c r="K47" s="15">
        <v>0.75421400000000005</v>
      </c>
      <c r="L47" s="15">
        <f t="shared" si="6"/>
        <v>0.75421400000000005</v>
      </c>
      <c r="M47" s="2">
        <f t="shared" si="3"/>
        <v>0</v>
      </c>
    </row>
    <row r="48" spans="1:13" x14ac:dyDescent="0.3">
      <c r="A48" s="6">
        <v>7800</v>
      </c>
      <c r="C48" s="15">
        <v>0.79089500000000001</v>
      </c>
      <c r="D48" s="15">
        <f t="shared" si="4"/>
        <v>0.79089600000000004</v>
      </c>
      <c r="E48" s="2">
        <f t="shared" si="0"/>
        <v>0</v>
      </c>
      <c r="G48" s="16">
        <f t="shared" si="5"/>
        <v>31.183951999999998</v>
      </c>
      <c r="H48" s="16">
        <f t="shared" si="7"/>
        <v>272.69664</v>
      </c>
      <c r="I48" s="15">
        <f t="shared" si="2"/>
        <v>0.94637043206663207</v>
      </c>
      <c r="K48" s="15">
        <v>0.74848000000000003</v>
      </c>
      <c r="L48" s="15">
        <f t="shared" si="6"/>
        <v>0.74848000000000003</v>
      </c>
      <c r="M48" s="2">
        <f t="shared" si="3"/>
        <v>0</v>
      </c>
    </row>
    <row r="49" spans="1:13" x14ac:dyDescent="0.3">
      <c r="A49" s="6">
        <v>8000</v>
      </c>
      <c r="C49" s="15">
        <v>0.78601600000000005</v>
      </c>
      <c r="D49" s="15">
        <f t="shared" si="4"/>
        <v>0.78601600000000005</v>
      </c>
      <c r="E49" s="2">
        <f t="shared" si="0"/>
        <v>0</v>
      </c>
      <c r="G49" s="16">
        <f t="shared" si="5"/>
        <v>30.47072</v>
      </c>
      <c r="H49" s="16">
        <f t="shared" si="7"/>
        <v>272.30039999999997</v>
      </c>
      <c r="I49" s="15">
        <f t="shared" si="2"/>
        <v>0.94499531494013533</v>
      </c>
      <c r="K49" s="15">
        <v>0.74278100000000002</v>
      </c>
      <c r="L49" s="15">
        <f t="shared" si="6"/>
        <v>0.74278200000000005</v>
      </c>
      <c r="M49" s="2">
        <f t="shared" si="3"/>
        <v>0</v>
      </c>
    </row>
    <row r="50" spans="1:13" x14ac:dyDescent="0.3">
      <c r="A50" s="6">
        <v>8200</v>
      </c>
      <c r="C50" s="15">
        <v>0.78116000000000008</v>
      </c>
      <c r="D50" s="15">
        <f t="shared" si="4"/>
        <v>0.78115999999999997</v>
      </c>
      <c r="E50" s="2">
        <f t="shared" si="0"/>
        <v>0</v>
      </c>
      <c r="G50" s="16">
        <f t="shared" si="5"/>
        <v>29.757487999999999</v>
      </c>
      <c r="H50" s="16">
        <f t="shared" si="7"/>
        <v>271.90415999999999</v>
      </c>
      <c r="I50" s="15">
        <f t="shared" si="2"/>
        <v>0.94362019781363882</v>
      </c>
      <c r="K50" s="15">
        <v>0.73711800000000005</v>
      </c>
      <c r="L50" s="15">
        <f t="shared" si="6"/>
        <v>0.73711800000000005</v>
      </c>
      <c r="M50" s="2">
        <f t="shared" si="3"/>
        <v>0</v>
      </c>
    </row>
    <row r="51" spans="1:13" x14ac:dyDescent="0.3">
      <c r="A51" s="6">
        <v>8400</v>
      </c>
      <c r="C51" s="15">
        <v>0.77632600000000007</v>
      </c>
      <c r="D51" s="15">
        <f t="shared" si="4"/>
        <v>0.77632699999999999</v>
      </c>
      <c r="E51" s="2">
        <f t="shared" si="0"/>
        <v>0</v>
      </c>
      <c r="G51" s="16">
        <f t="shared" si="5"/>
        <v>29.044256000000001</v>
      </c>
      <c r="H51" s="16">
        <f t="shared" si="7"/>
        <v>271.50791999999996</v>
      </c>
      <c r="I51" s="15">
        <f t="shared" si="2"/>
        <v>0.94224508068714208</v>
      </c>
      <c r="K51" s="15">
        <v>0.73148999999999997</v>
      </c>
      <c r="L51" s="15">
        <f t="shared" si="6"/>
        <v>0.73148999999999997</v>
      </c>
      <c r="M51" s="2">
        <f t="shared" si="3"/>
        <v>0</v>
      </c>
    </row>
    <row r="52" spans="1:13" x14ac:dyDescent="0.3">
      <c r="A52" s="6">
        <v>8600</v>
      </c>
      <c r="C52" s="15">
        <v>0.77151600000000009</v>
      </c>
      <c r="D52" s="15">
        <f t="shared" si="4"/>
        <v>0.77151599999999998</v>
      </c>
      <c r="E52" s="2">
        <f t="shared" si="0"/>
        <v>0</v>
      </c>
      <c r="G52" s="16">
        <f t="shared" si="5"/>
        <v>28.331023999999999</v>
      </c>
      <c r="H52" s="16">
        <f t="shared" si="7"/>
        <v>271.11167999999998</v>
      </c>
      <c r="I52" s="15">
        <f t="shared" si="2"/>
        <v>0.94086996356064545</v>
      </c>
      <c r="K52" s="15">
        <v>0.72589599999999999</v>
      </c>
      <c r="L52" s="15">
        <f t="shared" si="6"/>
        <v>0.72589700000000001</v>
      </c>
      <c r="M52" s="2">
        <f t="shared" si="3"/>
        <v>0</v>
      </c>
    </row>
    <row r="53" spans="1:13" x14ac:dyDescent="0.3">
      <c r="A53" s="6">
        <v>8800</v>
      </c>
      <c r="C53" s="15">
        <v>0.7667290000000001</v>
      </c>
      <c r="D53" s="15">
        <f t="shared" si="4"/>
        <v>0.76672899999999999</v>
      </c>
      <c r="E53" s="2">
        <f t="shared" si="0"/>
        <v>0</v>
      </c>
      <c r="G53" s="16">
        <f t="shared" si="5"/>
        <v>27.617791999999998</v>
      </c>
      <c r="H53" s="16">
        <f t="shared" si="7"/>
        <v>270.71544</v>
      </c>
      <c r="I53" s="15">
        <f t="shared" si="2"/>
        <v>0.93949484643414893</v>
      </c>
      <c r="K53" s="15">
        <v>0.72033800000000003</v>
      </c>
      <c r="L53" s="15">
        <f t="shared" si="6"/>
        <v>0.72033800000000003</v>
      </c>
      <c r="M53" s="2">
        <f t="shared" si="3"/>
        <v>0</v>
      </c>
    </row>
    <row r="54" spans="1:13" x14ac:dyDescent="0.3">
      <c r="A54" s="6">
        <v>9000</v>
      </c>
      <c r="C54" s="15">
        <v>0.76196400000000009</v>
      </c>
      <c r="D54" s="15">
        <f t="shared" si="4"/>
        <v>0.76196399999999997</v>
      </c>
      <c r="E54" s="2">
        <f t="shared" si="0"/>
        <v>0</v>
      </c>
      <c r="G54" s="16">
        <f t="shared" si="5"/>
        <v>26.904559999999996</v>
      </c>
      <c r="H54" s="16">
        <f t="shared" si="7"/>
        <v>270.31919999999997</v>
      </c>
      <c r="I54" s="15">
        <f t="shared" si="2"/>
        <v>0.93811972930765219</v>
      </c>
      <c r="K54" s="15">
        <v>0.71481399999999995</v>
      </c>
      <c r="L54" s="15">
        <f t="shared" si="6"/>
        <v>0.71481300000000003</v>
      </c>
      <c r="M54" s="2">
        <f t="shared" si="3"/>
        <v>0</v>
      </c>
    </row>
    <row r="55" spans="1:13" x14ac:dyDescent="0.3">
      <c r="A55" s="6">
        <v>9200</v>
      </c>
      <c r="C55" s="15">
        <v>0.75722200000000006</v>
      </c>
      <c r="D55" s="15">
        <f t="shared" si="4"/>
        <v>0.75722199999999995</v>
      </c>
      <c r="E55" s="2">
        <f t="shared" si="0"/>
        <v>0</v>
      </c>
      <c r="G55" s="16">
        <f t="shared" si="5"/>
        <v>26.191327999999999</v>
      </c>
      <c r="H55" s="16">
        <f t="shared" si="7"/>
        <v>269.92295999999999</v>
      </c>
      <c r="I55" s="15">
        <f t="shared" si="2"/>
        <v>0.93674461218115568</v>
      </c>
      <c r="K55" s="15">
        <v>0.70932300000000004</v>
      </c>
      <c r="L55" s="15">
        <f t="shared" si="6"/>
        <v>0.70932399999999995</v>
      </c>
      <c r="M55" s="2">
        <f t="shared" si="3"/>
        <v>0</v>
      </c>
    </row>
    <row r="56" spans="1:13" x14ac:dyDescent="0.3">
      <c r="A56" s="6">
        <v>9400</v>
      </c>
      <c r="C56" s="15">
        <v>0.752502</v>
      </c>
      <c r="D56" s="15">
        <f t="shared" si="4"/>
        <v>0.752502</v>
      </c>
      <c r="E56" s="2">
        <f t="shared" si="0"/>
        <v>0</v>
      </c>
      <c r="G56" s="16">
        <f t="shared" si="5"/>
        <v>25.478096000000001</v>
      </c>
      <c r="H56" s="16">
        <f t="shared" si="7"/>
        <v>269.52671999999995</v>
      </c>
      <c r="I56" s="15">
        <f t="shared" si="2"/>
        <v>0.93536949505465894</v>
      </c>
      <c r="K56" s="15">
        <v>0.70386800000000005</v>
      </c>
      <c r="L56" s="15">
        <f t="shared" si="6"/>
        <v>0.70386800000000005</v>
      </c>
      <c r="M56" s="2">
        <f t="shared" si="3"/>
        <v>0</v>
      </c>
    </row>
    <row r="57" spans="1:13" x14ac:dyDescent="0.3">
      <c r="A57" s="6">
        <v>9600</v>
      </c>
      <c r="C57" s="15">
        <v>0.74780500000000005</v>
      </c>
      <c r="D57" s="15">
        <f t="shared" si="4"/>
        <v>0.74780599999999997</v>
      </c>
      <c r="E57" s="2">
        <f t="shared" si="0"/>
        <v>0</v>
      </c>
      <c r="G57" s="16">
        <f t="shared" si="5"/>
        <v>24.764863999999996</v>
      </c>
      <c r="H57" s="16">
        <f t="shared" si="7"/>
        <v>269.13047999999998</v>
      </c>
      <c r="I57" s="15">
        <f t="shared" si="2"/>
        <v>0.93399437792816242</v>
      </c>
      <c r="K57" s="15">
        <v>0.69844600000000001</v>
      </c>
      <c r="L57" s="15">
        <f t="shared" si="6"/>
        <v>0.69844600000000001</v>
      </c>
      <c r="M57" s="2">
        <f t="shared" si="3"/>
        <v>0</v>
      </c>
    </row>
    <row r="58" spans="1:13" x14ac:dyDescent="0.3">
      <c r="A58" s="6">
        <v>9800</v>
      </c>
      <c r="C58" s="15">
        <v>0.74313099999999999</v>
      </c>
      <c r="D58" s="15">
        <f t="shared" si="4"/>
        <v>0.74313099999999999</v>
      </c>
      <c r="E58" s="2">
        <f t="shared" si="0"/>
        <v>0</v>
      </c>
      <c r="G58" s="16">
        <f t="shared" si="5"/>
        <v>24.051631999999998</v>
      </c>
      <c r="H58" s="16">
        <f t="shared" si="7"/>
        <v>268.73424</v>
      </c>
      <c r="I58" s="15">
        <f t="shared" si="2"/>
        <v>0.93261926080166591</v>
      </c>
      <c r="K58" s="15">
        <v>0.69305799999999995</v>
      </c>
      <c r="L58" s="15">
        <f t="shared" si="6"/>
        <v>0.69305799999999995</v>
      </c>
      <c r="M58" s="2">
        <f t="shared" si="3"/>
        <v>0</v>
      </c>
    </row>
    <row r="59" spans="1:13" x14ac:dyDescent="0.3">
      <c r="A59" s="6">
        <v>10000</v>
      </c>
      <c r="C59" s="15">
        <v>0.738479</v>
      </c>
      <c r="D59" s="15">
        <f t="shared" si="4"/>
        <v>0.738479</v>
      </c>
      <c r="E59" s="2">
        <f t="shared" si="0"/>
        <v>0</v>
      </c>
      <c r="G59" s="16">
        <f t="shared" si="5"/>
        <v>23.3384</v>
      </c>
      <c r="H59" s="16">
        <f t="shared" si="7"/>
        <v>268.33799999999997</v>
      </c>
      <c r="I59" s="15">
        <f t="shared" si="2"/>
        <v>0.93124414367516917</v>
      </c>
      <c r="K59" s="15">
        <v>0.68770399999999998</v>
      </c>
      <c r="L59" s="15">
        <f t="shared" si="6"/>
        <v>0.68770399999999998</v>
      </c>
      <c r="M59" s="2">
        <f t="shared" si="3"/>
        <v>0</v>
      </c>
    </row>
    <row r="60" spans="1:13" x14ac:dyDescent="0.3">
      <c r="A60" s="6">
        <v>10200</v>
      </c>
      <c r="C60" s="15">
        <v>0.73384900000000008</v>
      </c>
      <c r="D60" s="15">
        <f t="shared" si="4"/>
        <v>0.73384899999999997</v>
      </c>
      <c r="E60" s="2">
        <f t="shared" si="0"/>
        <v>0</v>
      </c>
      <c r="G60" s="16">
        <f t="shared" si="5"/>
        <v>22.625168000000002</v>
      </c>
      <c r="H60" s="16">
        <f t="shared" si="7"/>
        <v>267.94175999999999</v>
      </c>
      <c r="I60" s="15">
        <f t="shared" si="2"/>
        <v>0.92986902654867265</v>
      </c>
      <c r="K60" s="15">
        <v>0.68238299999999996</v>
      </c>
      <c r="L60" s="15">
        <f t="shared" si="6"/>
        <v>0.68238399999999999</v>
      </c>
      <c r="M60" s="2">
        <f t="shared" si="3"/>
        <v>0</v>
      </c>
    </row>
    <row r="61" spans="1:13" x14ac:dyDescent="0.3">
      <c r="A61" s="6">
        <v>10400</v>
      </c>
      <c r="C61" s="15">
        <v>0.72924100000000003</v>
      </c>
      <c r="D61" s="15">
        <f t="shared" si="4"/>
        <v>0.72924199999999995</v>
      </c>
      <c r="E61" s="2">
        <f t="shared" si="0"/>
        <v>0</v>
      </c>
      <c r="G61" s="16">
        <f t="shared" si="5"/>
        <v>21.911935999999997</v>
      </c>
      <c r="H61" s="16">
        <f t="shared" si="7"/>
        <v>267.54551999999995</v>
      </c>
      <c r="I61" s="15">
        <f t="shared" si="2"/>
        <v>0.92849390942217591</v>
      </c>
      <c r="K61" s="15">
        <v>0.67709600000000003</v>
      </c>
      <c r="L61" s="15">
        <f t="shared" si="6"/>
        <v>0.67709600000000003</v>
      </c>
      <c r="M61" s="2">
        <f t="shared" si="3"/>
        <v>0</v>
      </c>
    </row>
    <row r="62" spans="1:13" x14ac:dyDescent="0.3">
      <c r="A62" s="6">
        <v>10600</v>
      </c>
      <c r="C62" s="15">
        <v>0.72465599999999997</v>
      </c>
      <c r="D62" s="15">
        <f t="shared" si="4"/>
        <v>0.72465599999999997</v>
      </c>
      <c r="E62" s="2">
        <f t="shared" si="0"/>
        <v>0</v>
      </c>
      <c r="G62" s="16">
        <f t="shared" si="5"/>
        <v>21.198703999999999</v>
      </c>
      <c r="H62" s="16">
        <f t="shared" si="7"/>
        <v>267.14927999999998</v>
      </c>
      <c r="I62" s="15">
        <f t="shared" si="2"/>
        <v>0.92711879229567928</v>
      </c>
      <c r="K62" s="15">
        <v>0.67184200000000005</v>
      </c>
      <c r="L62" s="15">
        <f t="shared" si="6"/>
        <v>0.67184200000000005</v>
      </c>
      <c r="M62" s="2">
        <f t="shared" si="3"/>
        <v>0</v>
      </c>
    </row>
    <row r="63" spans="1:13" x14ac:dyDescent="0.3">
      <c r="A63" s="6">
        <v>10800</v>
      </c>
      <c r="C63" s="15">
        <v>0.72009299999999998</v>
      </c>
      <c r="D63" s="15">
        <f t="shared" si="4"/>
        <v>0.72009299999999998</v>
      </c>
      <c r="E63" s="2">
        <f t="shared" si="0"/>
        <v>0</v>
      </c>
      <c r="G63" s="16">
        <f t="shared" si="5"/>
        <v>20.485472000000001</v>
      </c>
      <c r="H63" s="16">
        <f t="shared" si="7"/>
        <v>266.75304</v>
      </c>
      <c r="I63" s="15">
        <f t="shared" si="2"/>
        <v>0.92574367516918277</v>
      </c>
      <c r="K63" s="15">
        <v>0.66662100000000002</v>
      </c>
      <c r="L63" s="15">
        <f t="shared" si="6"/>
        <v>0.66662200000000005</v>
      </c>
      <c r="M63" s="2">
        <f t="shared" si="3"/>
        <v>0</v>
      </c>
    </row>
    <row r="64" spans="1:13" x14ac:dyDescent="0.3">
      <c r="A64" s="6">
        <v>11000</v>
      </c>
      <c r="C64" s="15">
        <v>0.71555200000000008</v>
      </c>
      <c r="D64" s="15">
        <f t="shared" si="4"/>
        <v>0.71555199999999997</v>
      </c>
      <c r="E64" s="2">
        <f t="shared" si="0"/>
        <v>0</v>
      </c>
      <c r="G64" s="16">
        <f t="shared" si="5"/>
        <v>19.772239999999996</v>
      </c>
      <c r="H64" s="16">
        <f t="shared" si="7"/>
        <v>266.35679999999996</v>
      </c>
      <c r="I64" s="15">
        <f t="shared" si="2"/>
        <v>0.92436855804268603</v>
      </c>
      <c r="K64" s="15">
        <v>0.66143300000000005</v>
      </c>
      <c r="L64" s="15">
        <f t="shared" si="6"/>
        <v>0.66143399999999997</v>
      </c>
      <c r="M64" s="2">
        <f t="shared" si="3"/>
        <v>0</v>
      </c>
    </row>
    <row r="65" spans="1:13" x14ac:dyDescent="0.3">
      <c r="A65" s="6">
        <v>11200</v>
      </c>
      <c r="C65" s="15">
        <v>0.711032</v>
      </c>
      <c r="D65" s="15">
        <f t="shared" si="4"/>
        <v>0.711032</v>
      </c>
      <c r="E65" s="2">
        <f t="shared" si="0"/>
        <v>0</v>
      </c>
      <c r="G65" s="16">
        <f t="shared" si="5"/>
        <v>19.059007999999999</v>
      </c>
      <c r="H65" s="16">
        <f t="shared" si="7"/>
        <v>265.96055999999999</v>
      </c>
      <c r="I65" s="15">
        <f t="shared" si="2"/>
        <v>0.92299344091618951</v>
      </c>
      <c r="K65" s="15">
        <v>0.65627800000000003</v>
      </c>
      <c r="L65" s="15">
        <f t="shared" si="6"/>
        <v>0.65627800000000003</v>
      </c>
      <c r="M65" s="2">
        <f t="shared" si="3"/>
        <v>0</v>
      </c>
    </row>
    <row r="66" spans="1:13" x14ac:dyDescent="0.3">
      <c r="A66" s="6">
        <v>11400</v>
      </c>
      <c r="C66" s="15">
        <v>0.70653500000000002</v>
      </c>
      <c r="D66" s="15">
        <f t="shared" si="4"/>
        <v>0.70653500000000002</v>
      </c>
      <c r="E66" s="2">
        <f t="shared" si="0"/>
        <v>0</v>
      </c>
      <c r="G66" s="16">
        <f t="shared" si="5"/>
        <v>18.345776000000001</v>
      </c>
      <c r="H66" s="16">
        <f t="shared" si="7"/>
        <v>265.56431999999995</v>
      </c>
      <c r="I66" s="15">
        <f t="shared" si="2"/>
        <v>0.92161832378969277</v>
      </c>
      <c r="K66" s="15">
        <v>0.65115500000000004</v>
      </c>
      <c r="L66" s="15">
        <f t="shared" si="6"/>
        <v>0.65115599999999996</v>
      </c>
      <c r="M66" s="2">
        <f t="shared" si="3"/>
        <v>0</v>
      </c>
    </row>
    <row r="67" spans="1:13" x14ac:dyDescent="0.3">
      <c r="A67" s="6">
        <v>11600</v>
      </c>
      <c r="C67" s="15">
        <v>0.7020590000000001</v>
      </c>
      <c r="D67" s="15">
        <f t="shared" si="4"/>
        <v>0.70205899999999999</v>
      </c>
      <c r="E67" s="2">
        <f t="shared" si="0"/>
        <v>0</v>
      </c>
      <c r="G67" s="16">
        <f t="shared" si="5"/>
        <v>17.632543999999996</v>
      </c>
      <c r="H67" s="16">
        <f t="shared" si="7"/>
        <v>265.16807999999997</v>
      </c>
      <c r="I67" s="15">
        <f t="shared" si="2"/>
        <v>0.92024320666319626</v>
      </c>
      <c r="K67" s="15">
        <v>0.646065</v>
      </c>
      <c r="L67" s="15">
        <f t="shared" si="6"/>
        <v>0.646065</v>
      </c>
      <c r="M67" s="2">
        <f t="shared" si="3"/>
        <v>0</v>
      </c>
    </row>
    <row r="68" spans="1:13" x14ac:dyDescent="0.3">
      <c r="A68" s="6">
        <v>11800</v>
      </c>
      <c r="C68" s="15">
        <v>0.69760500000000003</v>
      </c>
      <c r="D68" s="15">
        <f t="shared" si="4"/>
        <v>0.69760500000000003</v>
      </c>
      <c r="E68" s="2">
        <f t="shared" si="0"/>
        <v>0</v>
      </c>
      <c r="G68" s="16">
        <f t="shared" si="5"/>
        <v>16.919311999999998</v>
      </c>
      <c r="H68" s="16">
        <f t="shared" si="7"/>
        <v>264.77184</v>
      </c>
      <c r="I68" s="15">
        <f t="shared" si="2"/>
        <v>0.91886808953669974</v>
      </c>
      <c r="K68" s="15">
        <v>0.64100699999999999</v>
      </c>
      <c r="L68" s="15">
        <f t="shared" si="6"/>
        <v>0.64100699999999999</v>
      </c>
      <c r="M68" s="2">
        <f t="shared" si="3"/>
        <v>0</v>
      </c>
    </row>
    <row r="69" spans="1:13" x14ac:dyDescent="0.3">
      <c r="A69" s="6">
        <v>12000</v>
      </c>
      <c r="C69" s="15">
        <v>0.69317300000000004</v>
      </c>
      <c r="D69" s="15">
        <f t="shared" si="4"/>
        <v>0.69317300000000004</v>
      </c>
      <c r="E69" s="2">
        <f t="shared" si="0"/>
        <v>0</v>
      </c>
      <c r="G69" s="16">
        <f t="shared" si="5"/>
        <v>16.20608</v>
      </c>
      <c r="H69" s="16">
        <f t="shared" si="7"/>
        <v>264.37559999999996</v>
      </c>
      <c r="I69" s="15">
        <f t="shared" si="2"/>
        <v>0.917492972410203</v>
      </c>
      <c r="K69" s="15">
        <v>0.63598100000000002</v>
      </c>
      <c r="L69" s="15">
        <f t="shared" si="6"/>
        <v>0.63598100000000002</v>
      </c>
      <c r="M69" s="2">
        <f t="shared" si="3"/>
        <v>0</v>
      </c>
    </row>
    <row r="70" spans="1:13" x14ac:dyDescent="0.3">
      <c r="A70" s="6">
        <v>12200</v>
      </c>
      <c r="C70" s="15">
        <v>0.6887620000000001</v>
      </c>
      <c r="D70" s="15">
        <f t="shared" si="4"/>
        <v>0.68876199999999999</v>
      </c>
      <c r="E70" s="2">
        <f t="shared" si="0"/>
        <v>0</v>
      </c>
      <c r="G70" s="16">
        <f t="shared" si="5"/>
        <v>15.492848000000002</v>
      </c>
      <c r="H70" s="16">
        <f t="shared" si="7"/>
        <v>263.97935999999999</v>
      </c>
      <c r="I70" s="15">
        <f t="shared" si="2"/>
        <v>0.91611785528370637</v>
      </c>
      <c r="K70" s="15">
        <v>0.63098699999999996</v>
      </c>
      <c r="L70" s="15">
        <f t="shared" si="6"/>
        <v>0.63098799999999999</v>
      </c>
      <c r="M70" s="2">
        <f t="shared" si="3"/>
        <v>0</v>
      </c>
    </row>
    <row r="71" spans="1:13" x14ac:dyDescent="0.3">
      <c r="A71" s="6">
        <v>12400</v>
      </c>
      <c r="C71" s="15">
        <v>0.68437300000000001</v>
      </c>
      <c r="D71" s="15">
        <f t="shared" si="4"/>
        <v>0.68437300000000001</v>
      </c>
      <c r="E71" s="2">
        <f t="shared" si="0"/>
        <v>0</v>
      </c>
      <c r="G71" s="16">
        <f t="shared" si="5"/>
        <v>14.779615999999997</v>
      </c>
      <c r="H71" s="16">
        <f t="shared" si="7"/>
        <v>263.58312000000001</v>
      </c>
      <c r="I71" s="15">
        <f t="shared" si="2"/>
        <v>0.91474273815720986</v>
      </c>
      <c r="K71" s="15">
        <v>0.62602500000000005</v>
      </c>
      <c r="L71" s="15">
        <f t="shared" si="6"/>
        <v>0.62602500000000005</v>
      </c>
      <c r="M71" s="2">
        <f t="shared" si="3"/>
        <v>0</v>
      </c>
    </row>
    <row r="72" spans="1:13" x14ac:dyDescent="0.3">
      <c r="A72" s="6">
        <v>12600</v>
      </c>
      <c r="C72" s="15">
        <v>0.68000499999999997</v>
      </c>
      <c r="D72" s="15">
        <f t="shared" si="4"/>
        <v>0.68000499999999997</v>
      </c>
      <c r="E72" s="2">
        <f t="shared" si="0"/>
        <v>0</v>
      </c>
      <c r="G72" s="16">
        <f t="shared" si="5"/>
        <v>14.066383999999999</v>
      </c>
      <c r="H72" s="16">
        <f t="shared" si="7"/>
        <v>263.18687999999997</v>
      </c>
      <c r="I72" s="15">
        <f t="shared" si="2"/>
        <v>0.91336762103071312</v>
      </c>
      <c r="K72" s="15">
        <v>0.62109400000000003</v>
      </c>
      <c r="L72" s="15">
        <f t="shared" si="6"/>
        <v>0.62109499999999995</v>
      </c>
      <c r="M72" s="2">
        <f t="shared" si="3"/>
        <v>0</v>
      </c>
    </row>
    <row r="73" spans="1:13" x14ac:dyDescent="0.3">
      <c r="A73" s="6">
        <v>12800</v>
      </c>
      <c r="C73" s="15">
        <v>0.67565900000000001</v>
      </c>
      <c r="D73" s="15">
        <f t="shared" si="4"/>
        <v>0.67565900000000001</v>
      </c>
      <c r="E73" s="2">
        <f t="shared" ref="E73:E136" si="8">ROUND(D73-C73,5)</f>
        <v>0</v>
      </c>
      <c r="G73" s="16">
        <f t="shared" si="5"/>
        <v>13.353152000000001</v>
      </c>
      <c r="H73" s="16">
        <f t="shared" ref="H73:H104" si="9">288.15-0.0019812*A73</f>
        <v>262.79064</v>
      </c>
      <c r="I73" s="15">
        <f t="shared" ref="I73:I136" si="10">H73/$H$9</f>
        <v>0.9119925039042166</v>
      </c>
      <c r="K73" s="15">
        <v>0.61619500000000005</v>
      </c>
      <c r="L73" s="15">
        <f t="shared" si="6"/>
        <v>0.61619599999999997</v>
      </c>
      <c r="M73" s="2">
        <f t="shared" ref="M73:M136" si="11">ROUND(L73-K73,5)</f>
        <v>0</v>
      </c>
    </row>
    <row r="74" spans="1:13" x14ac:dyDescent="0.3">
      <c r="A74" s="6">
        <v>13000</v>
      </c>
      <c r="C74" s="15">
        <v>0.67133399999999999</v>
      </c>
      <c r="D74" s="15">
        <f t="shared" ref="D74:D137" si="12">ROUND(I74^4.255882,6)</f>
        <v>0.67133399999999999</v>
      </c>
      <c r="E74" s="2">
        <f t="shared" si="8"/>
        <v>0</v>
      </c>
      <c r="G74" s="16">
        <f t="shared" ref="G74:G137" si="13">59-0.00356616*$A74</f>
        <v>12.639919999999996</v>
      </c>
      <c r="H74" s="16">
        <f t="shared" si="9"/>
        <v>262.39439999999996</v>
      </c>
      <c r="I74" s="15">
        <f t="shared" si="10"/>
        <v>0.91061738677771986</v>
      </c>
      <c r="K74" s="15">
        <v>0.61132799999999998</v>
      </c>
      <c r="L74" s="15">
        <f t="shared" ref="L74:L137" si="14">ROUND(I74^5.255882,6)</f>
        <v>0.61132799999999998</v>
      </c>
      <c r="M74" s="2">
        <f t="shared" si="11"/>
        <v>0</v>
      </c>
    </row>
    <row r="75" spans="1:13" x14ac:dyDescent="0.3">
      <c r="A75" s="6">
        <v>13200</v>
      </c>
      <c r="C75" s="15">
        <v>0.66703000000000001</v>
      </c>
      <c r="D75" s="15">
        <f t="shared" si="12"/>
        <v>0.66703000000000001</v>
      </c>
      <c r="E75" s="2">
        <f t="shared" si="8"/>
        <v>0</v>
      </c>
      <c r="G75" s="16">
        <f t="shared" si="13"/>
        <v>11.926687999999999</v>
      </c>
      <c r="H75" s="16">
        <f t="shared" si="9"/>
        <v>261.99815999999998</v>
      </c>
      <c r="I75" s="15">
        <f t="shared" si="10"/>
        <v>0.90924226965122334</v>
      </c>
      <c r="K75" s="15">
        <v>0.60649200000000003</v>
      </c>
      <c r="L75" s="15">
        <f t="shared" si="14"/>
        <v>0.60649200000000003</v>
      </c>
      <c r="M75" s="2">
        <f t="shared" si="11"/>
        <v>0</v>
      </c>
    </row>
    <row r="76" spans="1:13" x14ac:dyDescent="0.3">
      <c r="A76" s="6">
        <v>13400</v>
      </c>
      <c r="C76" s="15">
        <v>0.66274699999999998</v>
      </c>
      <c r="D76" s="15">
        <f t="shared" si="12"/>
        <v>0.66274699999999998</v>
      </c>
      <c r="E76" s="2">
        <f t="shared" si="8"/>
        <v>0</v>
      </c>
      <c r="G76" s="16">
        <f t="shared" si="13"/>
        <v>11.213456000000001</v>
      </c>
      <c r="H76" s="16">
        <f t="shared" si="9"/>
        <v>261.60191999999995</v>
      </c>
      <c r="I76" s="15">
        <f t="shared" si="10"/>
        <v>0.90786715252472661</v>
      </c>
      <c r="K76" s="15">
        <v>0.60168699999999997</v>
      </c>
      <c r="L76" s="15">
        <f t="shared" si="14"/>
        <v>0.60168600000000005</v>
      </c>
      <c r="M76" s="2">
        <f t="shared" si="11"/>
        <v>0</v>
      </c>
    </row>
    <row r="77" spans="1:13" x14ac:dyDescent="0.3">
      <c r="A77" s="6">
        <v>13600</v>
      </c>
      <c r="C77" s="15">
        <v>0.6584850000000001</v>
      </c>
      <c r="D77" s="15">
        <f t="shared" si="12"/>
        <v>0.65848499999999999</v>
      </c>
      <c r="E77" s="2">
        <f t="shared" si="8"/>
        <v>0</v>
      </c>
      <c r="G77" s="16">
        <f t="shared" si="13"/>
        <v>10.500223999999996</v>
      </c>
      <c r="H77" s="16">
        <f t="shared" si="9"/>
        <v>261.20567999999997</v>
      </c>
      <c r="I77" s="15">
        <f t="shared" si="10"/>
        <v>0.90649203539823009</v>
      </c>
      <c r="K77" s="15">
        <v>0.596912</v>
      </c>
      <c r="L77" s="15">
        <f t="shared" si="14"/>
        <v>0.596912</v>
      </c>
      <c r="M77" s="2">
        <f t="shared" si="11"/>
        <v>0</v>
      </c>
    </row>
    <row r="78" spans="1:13" x14ac:dyDescent="0.3">
      <c r="A78" s="6">
        <v>13800</v>
      </c>
      <c r="C78" s="15">
        <v>0.65424499999999997</v>
      </c>
      <c r="D78" s="15">
        <f t="shared" si="12"/>
        <v>0.65424499999999997</v>
      </c>
      <c r="E78" s="2">
        <f t="shared" si="8"/>
        <v>0</v>
      </c>
      <c r="G78" s="16">
        <f t="shared" si="13"/>
        <v>9.7869919999999979</v>
      </c>
      <c r="H78" s="16">
        <f t="shared" si="9"/>
        <v>260.80944</v>
      </c>
      <c r="I78" s="15">
        <f t="shared" si="10"/>
        <v>0.90511691827173357</v>
      </c>
      <c r="K78" s="15">
        <v>0.59216800000000003</v>
      </c>
      <c r="L78" s="15">
        <f t="shared" si="14"/>
        <v>0.59216800000000003</v>
      </c>
      <c r="M78" s="2">
        <f t="shared" si="11"/>
        <v>0</v>
      </c>
    </row>
    <row r="79" spans="1:13" x14ac:dyDescent="0.3">
      <c r="A79" s="6">
        <v>14000</v>
      </c>
      <c r="C79" s="15">
        <v>0.65002500000000007</v>
      </c>
      <c r="D79" s="15">
        <f t="shared" si="12"/>
        <v>0.65002499999999996</v>
      </c>
      <c r="E79" s="2">
        <f t="shared" si="8"/>
        <v>0</v>
      </c>
      <c r="G79" s="16">
        <f t="shared" si="13"/>
        <v>9.07376</v>
      </c>
      <c r="H79" s="16">
        <f t="shared" si="9"/>
        <v>260.41319999999996</v>
      </c>
      <c r="I79" s="15">
        <f t="shared" si="10"/>
        <v>0.90374180114523683</v>
      </c>
      <c r="K79" s="15">
        <v>0.58745400000000003</v>
      </c>
      <c r="L79" s="15">
        <f t="shared" si="14"/>
        <v>0.58745499999999995</v>
      </c>
      <c r="M79" s="2">
        <f t="shared" si="11"/>
        <v>0</v>
      </c>
    </row>
    <row r="80" spans="1:13" x14ac:dyDescent="0.3">
      <c r="A80" s="6">
        <v>14200</v>
      </c>
      <c r="C80" s="15">
        <v>0.64582600000000001</v>
      </c>
      <c r="D80" s="15">
        <f t="shared" si="12"/>
        <v>0.64582600000000001</v>
      </c>
      <c r="E80" s="2">
        <f t="shared" si="8"/>
        <v>0</v>
      </c>
      <c r="G80" s="16">
        <f t="shared" si="13"/>
        <v>8.3605280000000022</v>
      </c>
      <c r="H80" s="16">
        <f t="shared" si="9"/>
        <v>260.01695999999998</v>
      </c>
      <c r="I80" s="15">
        <f t="shared" si="10"/>
        <v>0.90236668401874021</v>
      </c>
      <c r="K80" s="15">
        <v>0.58277100000000004</v>
      </c>
      <c r="L80" s="15">
        <f t="shared" si="14"/>
        <v>0.58277199999999996</v>
      </c>
      <c r="M80" s="2">
        <f t="shared" si="11"/>
        <v>0</v>
      </c>
    </row>
    <row r="81" spans="1:13" x14ac:dyDescent="0.3">
      <c r="A81" s="6">
        <v>14400</v>
      </c>
      <c r="C81" s="15">
        <v>0.641648</v>
      </c>
      <c r="D81" s="15">
        <f t="shared" si="12"/>
        <v>0.641648</v>
      </c>
      <c r="E81" s="2">
        <f t="shared" si="8"/>
        <v>0</v>
      </c>
      <c r="G81" s="16">
        <f t="shared" si="13"/>
        <v>7.6472959999999972</v>
      </c>
      <c r="H81" s="16">
        <f t="shared" si="9"/>
        <v>259.62072000000001</v>
      </c>
      <c r="I81" s="15">
        <f t="shared" si="10"/>
        <v>0.90099156689224369</v>
      </c>
      <c r="K81" s="15">
        <v>0.57811900000000005</v>
      </c>
      <c r="L81" s="15">
        <f t="shared" si="14"/>
        <v>0.57811900000000005</v>
      </c>
      <c r="M81" s="2">
        <f t="shared" si="11"/>
        <v>0</v>
      </c>
    </row>
    <row r="82" spans="1:13" x14ac:dyDescent="0.3">
      <c r="A82" s="6">
        <v>14600</v>
      </c>
      <c r="C82" s="15">
        <v>0.63749000000000011</v>
      </c>
      <c r="D82" s="15">
        <f t="shared" si="12"/>
        <v>0.63749</v>
      </c>
      <c r="E82" s="2">
        <f t="shared" si="8"/>
        <v>0</v>
      </c>
      <c r="G82" s="16">
        <f t="shared" si="13"/>
        <v>6.9340639999999993</v>
      </c>
      <c r="H82" s="16">
        <f t="shared" si="9"/>
        <v>259.22447999999997</v>
      </c>
      <c r="I82" s="15">
        <f t="shared" si="10"/>
        <v>0.89961644976574695</v>
      </c>
      <c r="K82" s="15">
        <v>0.57349700000000003</v>
      </c>
      <c r="L82" s="15">
        <f t="shared" si="14"/>
        <v>0.57349700000000003</v>
      </c>
      <c r="M82" s="2">
        <f t="shared" si="11"/>
        <v>0</v>
      </c>
    </row>
    <row r="83" spans="1:13" x14ac:dyDescent="0.3">
      <c r="A83" s="6">
        <v>14800</v>
      </c>
      <c r="C83" s="15">
        <v>0.63335300000000005</v>
      </c>
      <c r="D83" s="15">
        <f t="shared" si="12"/>
        <v>0.63335399999999997</v>
      </c>
      <c r="E83" s="2">
        <f t="shared" si="8"/>
        <v>0</v>
      </c>
      <c r="G83" s="16">
        <f t="shared" si="13"/>
        <v>6.2208320000000015</v>
      </c>
      <c r="H83" s="16">
        <f t="shared" si="9"/>
        <v>258.82823999999999</v>
      </c>
      <c r="I83" s="15">
        <f t="shared" si="10"/>
        <v>0.89824133263925043</v>
      </c>
      <c r="K83" s="15">
        <v>0.56890399999999997</v>
      </c>
      <c r="L83" s="15">
        <f t="shared" si="14"/>
        <v>0.56890399999999997</v>
      </c>
      <c r="M83" s="2">
        <f t="shared" si="11"/>
        <v>0</v>
      </c>
    </row>
    <row r="84" spans="1:13" x14ac:dyDescent="0.3">
      <c r="A84" s="6">
        <v>15000</v>
      </c>
      <c r="C84" s="15">
        <v>0.62923700000000005</v>
      </c>
      <c r="D84" s="15">
        <f t="shared" si="12"/>
        <v>0.62923700000000005</v>
      </c>
      <c r="E84" s="2">
        <f t="shared" si="8"/>
        <v>0</v>
      </c>
      <c r="G84" s="16">
        <f t="shared" si="13"/>
        <v>5.5075999999999965</v>
      </c>
      <c r="H84" s="16">
        <f t="shared" si="9"/>
        <v>258.43199999999996</v>
      </c>
      <c r="I84" s="15">
        <f t="shared" si="10"/>
        <v>0.8968662155127537</v>
      </c>
      <c r="K84" s="15">
        <v>0.56434099999999998</v>
      </c>
      <c r="L84" s="15">
        <f t="shared" si="14"/>
        <v>0.56434200000000001</v>
      </c>
      <c r="M84" s="2">
        <f t="shared" si="11"/>
        <v>0</v>
      </c>
    </row>
    <row r="85" spans="1:13" x14ac:dyDescent="0.3">
      <c r="A85" s="6">
        <v>15200</v>
      </c>
      <c r="C85" s="15">
        <v>0.62514200000000009</v>
      </c>
      <c r="D85" s="15">
        <f t="shared" si="12"/>
        <v>0.62514199999999998</v>
      </c>
      <c r="E85" s="2">
        <f t="shared" si="8"/>
        <v>0</v>
      </c>
      <c r="G85" s="16">
        <f t="shared" si="13"/>
        <v>4.7943679999999986</v>
      </c>
      <c r="H85" s="16">
        <f t="shared" si="9"/>
        <v>258.03575999999998</v>
      </c>
      <c r="I85" s="15">
        <f t="shared" si="10"/>
        <v>0.89549109838625718</v>
      </c>
      <c r="K85" s="15">
        <v>0.559809</v>
      </c>
      <c r="L85" s="15">
        <f t="shared" si="14"/>
        <v>0.559809</v>
      </c>
      <c r="M85" s="2">
        <f t="shared" si="11"/>
        <v>0</v>
      </c>
    </row>
    <row r="86" spans="1:13" x14ac:dyDescent="0.3">
      <c r="A86" s="6">
        <v>15400</v>
      </c>
      <c r="C86" s="15">
        <v>0.62106600000000001</v>
      </c>
      <c r="D86" s="15">
        <f t="shared" si="12"/>
        <v>0.62106600000000001</v>
      </c>
      <c r="E86" s="2">
        <f t="shared" si="8"/>
        <v>0</v>
      </c>
      <c r="G86" s="16">
        <f t="shared" si="13"/>
        <v>4.0811360000000008</v>
      </c>
      <c r="H86" s="16">
        <f t="shared" si="9"/>
        <v>257.63952</v>
      </c>
      <c r="I86" s="15">
        <f t="shared" si="10"/>
        <v>0.89411598125976066</v>
      </c>
      <c r="K86" s="15">
        <v>0.55530500000000005</v>
      </c>
      <c r="L86" s="15">
        <f t="shared" si="14"/>
        <v>0.55530500000000005</v>
      </c>
      <c r="M86" s="2">
        <f t="shared" si="11"/>
        <v>0</v>
      </c>
    </row>
    <row r="87" spans="1:13" x14ac:dyDescent="0.3">
      <c r="A87" s="6">
        <v>15600</v>
      </c>
      <c r="C87" s="15">
        <v>0.61701100000000009</v>
      </c>
      <c r="D87" s="15">
        <f t="shared" si="12"/>
        <v>0.61701099999999998</v>
      </c>
      <c r="E87" s="2">
        <f t="shared" si="8"/>
        <v>0</v>
      </c>
      <c r="G87" s="16">
        <f t="shared" si="13"/>
        <v>3.3679039999999958</v>
      </c>
      <c r="H87" s="16">
        <f t="shared" si="9"/>
        <v>257.24327999999997</v>
      </c>
      <c r="I87" s="15">
        <f t="shared" si="10"/>
        <v>0.89274086413326392</v>
      </c>
      <c r="K87" s="15">
        <v>0.55083099999999996</v>
      </c>
      <c r="L87" s="15">
        <f t="shared" si="14"/>
        <v>0.55083099999999996</v>
      </c>
      <c r="M87" s="2">
        <f t="shared" si="11"/>
        <v>0</v>
      </c>
    </row>
    <row r="88" spans="1:13" x14ac:dyDescent="0.3">
      <c r="A88" s="6">
        <v>15800</v>
      </c>
      <c r="C88" s="15">
        <v>0.61297699999999999</v>
      </c>
      <c r="D88" s="15">
        <f t="shared" si="12"/>
        <v>0.61297699999999999</v>
      </c>
      <c r="E88" s="2">
        <f t="shared" si="8"/>
        <v>0</v>
      </c>
      <c r="G88" s="16">
        <f t="shared" si="13"/>
        <v>2.6546719999999979</v>
      </c>
      <c r="H88" s="16">
        <f t="shared" si="9"/>
        <v>256.84703999999999</v>
      </c>
      <c r="I88" s="15">
        <f t="shared" si="10"/>
        <v>0.89136574700676741</v>
      </c>
      <c r="K88" s="15">
        <v>0.54638600000000004</v>
      </c>
      <c r="L88" s="15">
        <f t="shared" si="14"/>
        <v>0.54638600000000004</v>
      </c>
      <c r="M88" s="2">
        <f t="shared" si="11"/>
        <v>0</v>
      </c>
    </row>
    <row r="89" spans="1:13" x14ac:dyDescent="0.3">
      <c r="A89" s="6">
        <v>16000</v>
      </c>
      <c r="C89" s="15">
        <v>0.608962</v>
      </c>
      <c r="D89" s="15">
        <f t="shared" si="12"/>
        <v>0.608962</v>
      </c>
      <c r="E89" s="2">
        <f t="shared" si="8"/>
        <v>0</v>
      </c>
      <c r="G89" s="16">
        <f t="shared" si="13"/>
        <v>1.9414400000000001</v>
      </c>
      <c r="H89" s="16">
        <f t="shared" si="9"/>
        <v>256.45079999999996</v>
      </c>
      <c r="I89" s="15">
        <f t="shared" si="10"/>
        <v>0.88999062988027067</v>
      </c>
      <c r="K89" s="15">
        <v>0.54197099999999998</v>
      </c>
      <c r="L89" s="15">
        <f t="shared" si="14"/>
        <v>0.54197099999999998</v>
      </c>
      <c r="M89" s="2">
        <f t="shared" si="11"/>
        <v>0</v>
      </c>
    </row>
    <row r="90" spans="1:13" x14ac:dyDescent="0.3">
      <c r="A90" s="6">
        <v>16200</v>
      </c>
      <c r="C90" s="15">
        <v>0.60496800000000006</v>
      </c>
      <c r="D90" s="15">
        <f t="shared" si="12"/>
        <v>0.60496799999999995</v>
      </c>
      <c r="E90" s="2">
        <f t="shared" si="8"/>
        <v>0</v>
      </c>
      <c r="G90" s="16">
        <f t="shared" si="13"/>
        <v>1.2282080000000022</v>
      </c>
      <c r="H90" s="16">
        <f t="shared" si="9"/>
        <v>256.05455999999998</v>
      </c>
      <c r="I90" s="15">
        <f t="shared" si="10"/>
        <v>0.88861551275377404</v>
      </c>
      <c r="K90" s="15">
        <v>0.53758399999999995</v>
      </c>
      <c r="L90" s="15">
        <f t="shared" si="14"/>
        <v>0.53758399999999995</v>
      </c>
      <c r="M90" s="2">
        <f t="shared" si="11"/>
        <v>0</v>
      </c>
    </row>
    <row r="91" spans="1:13" x14ac:dyDescent="0.3">
      <c r="A91" s="6">
        <v>16400</v>
      </c>
      <c r="C91" s="15">
        <v>0.60099400000000003</v>
      </c>
      <c r="D91" s="15">
        <f t="shared" si="12"/>
        <v>0.60099400000000003</v>
      </c>
      <c r="E91" s="2">
        <f t="shared" si="8"/>
        <v>0</v>
      </c>
      <c r="G91" s="16">
        <f t="shared" si="13"/>
        <v>0.51497599999999721</v>
      </c>
      <c r="H91" s="16">
        <f t="shared" si="9"/>
        <v>255.65831999999997</v>
      </c>
      <c r="I91" s="15">
        <f t="shared" si="10"/>
        <v>0.88724039562727741</v>
      </c>
      <c r="K91" s="15">
        <v>0.53322599999999998</v>
      </c>
      <c r="L91" s="15">
        <f t="shared" si="14"/>
        <v>0.53322599999999998</v>
      </c>
      <c r="M91" s="2">
        <f t="shared" si="11"/>
        <v>0</v>
      </c>
    </row>
    <row r="92" spans="1:13" x14ac:dyDescent="0.3">
      <c r="A92" s="6">
        <v>16600</v>
      </c>
      <c r="C92" s="15">
        <v>0.59703899999999999</v>
      </c>
      <c r="D92" s="15">
        <f t="shared" si="12"/>
        <v>0.59703899999999999</v>
      </c>
      <c r="E92" s="2">
        <f t="shared" si="8"/>
        <v>0</v>
      </c>
      <c r="G92" s="16">
        <f t="shared" si="13"/>
        <v>-0.19825600000000065</v>
      </c>
      <c r="H92" s="16">
        <f t="shared" si="9"/>
        <v>255.26207999999997</v>
      </c>
      <c r="I92" s="15">
        <f t="shared" si="10"/>
        <v>0.88586527850078078</v>
      </c>
      <c r="K92" s="15">
        <v>0.52889600000000003</v>
      </c>
      <c r="L92" s="15">
        <f t="shared" si="14"/>
        <v>0.52889699999999995</v>
      </c>
      <c r="M92" s="2">
        <f t="shared" si="11"/>
        <v>0</v>
      </c>
    </row>
    <row r="93" spans="1:13" x14ac:dyDescent="0.3">
      <c r="A93" s="6">
        <v>16800</v>
      </c>
      <c r="C93" s="15">
        <v>0.59310499999999999</v>
      </c>
      <c r="D93" s="15">
        <f t="shared" si="12"/>
        <v>0.59310499999999999</v>
      </c>
      <c r="E93" s="2">
        <f t="shared" si="8"/>
        <v>0</v>
      </c>
      <c r="G93" s="16">
        <f t="shared" si="13"/>
        <v>-0.91148799999999852</v>
      </c>
      <c r="H93" s="16">
        <f t="shared" si="9"/>
        <v>254.86583999999999</v>
      </c>
      <c r="I93" s="15">
        <f t="shared" si="10"/>
        <v>0.88449016137428427</v>
      </c>
      <c r="K93" s="15">
        <v>0.52459500000000003</v>
      </c>
      <c r="L93" s="15">
        <f t="shared" si="14"/>
        <v>0.52459599999999995</v>
      </c>
      <c r="M93" s="2">
        <f t="shared" si="11"/>
        <v>0</v>
      </c>
    </row>
    <row r="94" spans="1:13" x14ac:dyDescent="0.3">
      <c r="A94" s="6">
        <v>17000</v>
      </c>
      <c r="C94" s="15">
        <v>0.58919100000000002</v>
      </c>
      <c r="D94" s="15">
        <f t="shared" si="12"/>
        <v>0.58919100000000002</v>
      </c>
      <c r="E94" s="2">
        <f t="shared" si="8"/>
        <v>0</v>
      </c>
      <c r="G94" s="16">
        <f t="shared" si="13"/>
        <v>-1.6247200000000035</v>
      </c>
      <c r="H94" s="16">
        <f t="shared" si="9"/>
        <v>254.46959999999999</v>
      </c>
      <c r="I94" s="15">
        <f t="shared" si="10"/>
        <v>0.88311504424778764</v>
      </c>
      <c r="K94" s="15">
        <v>0.52032299999999998</v>
      </c>
      <c r="L94" s="15">
        <f t="shared" si="14"/>
        <v>0.52032299999999998</v>
      </c>
      <c r="M94" s="2">
        <f t="shared" si="11"/>
        <v>0</v>
      </c>
    </row>
    <row r="95" spans="1:13" x14ac:dyDescent="0.3">
      <c r="A95" s="6">
        <v>17200</v>
      </c>
      <c r="C95" s="15">
        <v>0.58529600000000004</v>
      </c>
      <c r="D95" s="15">
        <f t="shared" si="12"/>
        <v>0.58529600000000004</v>
      </c>
      <c r="E95" s="2">
        <f t="shared" si="8"/>
        <v>0</v>
      </c>
      <c r="G95" s="16">
        <f t="shared" si="13"/>
        <v>-2.3379520000000014</v>
      </c>
      <c r="H95" s="16">
        <f t="shared" si="9"/>
        <v>254.07335999999998</v>
      </c>
      <c r="I95" s="15">
        <f t="shared" si="10"/>
        <v>0.88173992712129101</v>
      </c>
      <c r="K95" s="15">
        <v>0.51607899999999995</v>
      </c>
      <c r="L95" s="15">
        <f t="shared" si="14"/>
        <v>0.51607899999999995</v>
      </c>
      <c r="M95" s="2">
        <f t="shared" si="11"/>
        <v>0</v>
      </c>
    </row>
    <row r="96" spans="1:13" x14ac:dyDescent="0.3">
      <c r="A96" s="6">
        <v>17400</v>
      </c>
      <c r="C96" s="15">
        <v>0.58142100000000008</v>
      </c>
      <c r="D96" s="15">
        <f t="shared" si="12"/>
        <v>0.58142099999999997</v>
      </c>
      <c r="E96" s="2">
        <f t="shared" si="8"/>
        <v>0</v>
      </c>
      <c r="G96" s="16">
        <f t="shared" si="13"/>
        <v>-3.0511839999999992</v>
      </c>
      <c r="H96" s="16">
        <f t="shared" si="9"/>
        <v>253.67711999999997</v>
      </c>
      <c r="I96" s="15">
        <f t="shared" si="10"/>
        <v>0.88036480999479438</v>
      </c>
      <c r="K96" s="15">
        <v>0.51186299999999996</v>
      </c>
      <c r="L96" s="15">
        <f t="shared" si="14"/>
        <v>0.51186299999999996</v>
      </c>
      <c r="M96" s="2">
        <f t="shared" si="11"/>
        <v>0</v>
      </c>
    </row>
    <row r="97" spans="1:13" x14ac:dyDescent="0.3">
      <c r="A97" s="6">
        <v>17600</v>
      </c>
      <c r="C97" s="15">
        <v>0.57756600000000002</v>
      </c>
      <c r="D97" s="15">
        <f t="shared" si="12"/>
        <v>0.57756600000000002</v>
      </c>
      <c r="E97" s="2">
        <f t="shared" si="8"/>
        <v>0</v>
      </c>
      <c r="G97" s="16">
        <f t="shared" si="13"/>
        <v>-3.7644160000000042</v>
      </c>
      <c r="H97" s="16">
        <f t="shared" si="9"/>
        <v>253.28087999999997</v>
      </c>
      <c r="I97" s="15">
        <f t="shared" si="10"/>
        <v>0.87898969286829776</v>
      </c>
      <c r="K97" s="15">
        <v>0.50767399999999996</v>
      </c>
      <c r="L97" s="15">
        <f t="shared" si="14"/>
        <v>0.50767499999999999</v>
      </c>
      <c r="M97" s="2">
        <f t="shared" si="11"/>
        <v>0</v>
      </c>
    </row>
    <row r="98" spans="1:13" x14ac:dyDescent="0.3">
      <c r="A98" s="6">
        <v>17800</v>
      </c>
      <c r="C98" s="15">
        <v>0.57373000000000007</v>
      </c>
      <c r="D98" s="15">
        <f t="shared" si="12"/>
        <v>0.57372999999999996</v>
      </c>
      <c r="E98" s="2">
        <f t="shared" si="8"/>
        <v>0</v>
      </c>
      <c r="G98" s="16">
        <f t="shared" si="13"/>
        <v>-4.4776480000000021</v>
      </c>
      <c r="H98" s="16">
        <f t="shared" si="9"/>
        <v>252.88463999999999</v>
      </c>
      <c r="I98" s="15">
        <f t="shared" si="10"/>
        <v>0.87761457574180113</v>
      </c>
      <c r="K98" s="15">
        <v>0.50351400000000002</v>
      </c>
      <c r="L98" s="15">
        <f t="shared" si="14"/>
        <v>0.50351400000000002</v>
      </c>
      <c r="M98" s="2">
        <f t="shared" si="11"/>
        <v>0</v>
      </c>
    </row>
    <row r="99" spans="1:13" x14ac:dyDescent="0.3">
      <c r="A99" s="6">
        <v>18000</v>
      </c>
      <c r="C99" s="15">
        <v>0.56991400000000003</v>
      </c>
      <c r="D99" s="15">
        <f t="shared" si="12"/>
        <v>0.56991400000000003</v>
      </c>
      <c r="E99" s="2">
        <f t="shared" si="8"/>
        <v>0</v>
      </c>
      <c r="G99" s="16">
        <f t="shared" si="13"/>
        <v>-5.190880000000007</v>
      </c>
      <c r="H99" s="16">
        <f t="shared" si="9"/>
        <v>252.48839999999998</v>
      </c>
      <c r="I99" s="15">
        <f t="shared" si="10"/>
        <v>0.8762394586153045</v>
      </c>
      <c r="K99" s="15">
        <v>0.49938100000000002</v>
      </c>
      <c r="L99" s="15">
        <f t="shared" si="14"/>
        <v>0.49938100000000002</v>
      </c>
      <c r="M99" s="2">
        <f t="shared" si="11"/>
        <v>0</v>
      </c>
    </row>
    <row r="100" spans="1:13" x14ac:dyDescent="0.3">
      <c r="A100" s="6">
        <v>18200</v>
      </c>
      <c r="C100" s="15">
        <v>0.56611700000000009</v>
      </c>
      <c r="D100" s="15">
        <f t="shared" si="12"/>
        <v>0.56611699999999998</v>
      </c>
      <c r="E100" s="2">
        <f t="shared" si="8"/>
        <v>0</v>
      </c>
      <c r="G100" s="16">
        <f t="shared" si="13"/>
        <v>-5.9041119999999978</v>
      </c>
      <c r="H100" s="16">
        <f t="shared" si="9"/>
        <v>252.09215999999998</v>
      </c>
      <c r="I100" s="15">
        <f t="shared" si="10"/>
        <v>0.87486434148880787</v>
      </c>
      <c r="K100" s="15">
        <v>0.49527599999999999</v>
      </c>
      <c r="L100" s="15">
        <f t="shared" si="14"/>
        <v>0.49527599999999999</v>
      </c>
      <c r="M100" s="2">
        <f t="shared" si="11"/>
        <v>0</v>
      </c>
    </row>
    <row r="101" spans="1:13" x14ac:dyDescent="0.3">
      <c r="A101" s="6">
        <v>18400</v>
      </c>
      <c r="C101" s="15">
        <v>0.56234000000000006</v>
      </c>
      <c r="D101" s="15">
        <f t="shared" si="12"/>
        <v>0.56233999999999995</v>
      </c>
      <c r="E101" s="2">
        <f t="shared" si="8"/>
        <v>0</v>
      </c>
      <c r="G101" s="16">
        <f t="shared" si="13"/>
        <v>-6.6173440000000028</v>
      </c>
      <c r="H101" s="16">
        <f t="shared" si="9"/>
        <v>251.69591999999997</v>
      </c>
      <c r="I101" s="15">
        <f t="shared" si="10"/>
        <v>0.87348922436231125</v>
      </c>
      <c r="K101" s="15">
        <v>0.49119800000000002</v>
      </c>
      <c r="L101" s="15">
        <f t="shared" si="14"/>
        <v>0.49119800000000002</v>
      </c>
      <c r="M101" s="2">
        <f t="shared" si="11"/>
        <v>0</v>
      </c>
    </row>
    <row r="102" spans="1:13" x14ac:dyDescent="0.3">
      <c r="A102" s="6">
        <v>18600</v>
      </c>
      <c r="C102" s="15">
        <v>0.55858200000000002</v>
      </c>
      <c r="D102" s="15">
        <f t="shared" si="12"/>
        <v>0.55858200000000002</v>
      </c>
      <c r="E102" s="2">
        <f t="shared" si="8"/>
        <v>0</v>
      </c>
      <c r="G102" s="16">
        <f t="shared" si="13"/>
        <v>-7.3305760000000078</v>
      </c>
      <c r="H102" s="16">
        <f t="shared" si="9"/>
        <v>251.29967999999997</v>
      </c>
      <c r="I102" s="15">
        <f t="shared" si="10"/>
        <v>0.87211410723581462</v>
      </c>
      <c r="K102" s="15">
        <v>0.487147</v>
      </c>
      <c r="L102" s="15">
        <f t="shared" si="14"/>
        <v>0.487147</v>
      </c>
      <c r="M102" s="2">
        <f t="shared" si="11"/>
        <v>0</v>
      </c>
    </row>
    <row r="103" spans="1:13" x14ac:dyDescent="0.3">
      <c r="A103" s="6">
        <v>18800</v>
      </c>
      <c r="C103" s="15">
        <v>0.55484299999999998</v>
      </c>
      <c r="D103" s="15">
        <f t="shared" si="12"/>
        <v>0.55484299999999998</v>
      </c>
      <c r="E103" s="2">
        <f t="shared" si="8"/>
        <v>0</v>
      </c>
      <c r="G103" s="16">
        <f t="shared" si="13"/>
        <v>-8.0438079999999985</v>
      </c>
      <c r="H103" s="16">
        <f t="shared" si="9"/>
        <v>250.90343999999999</v>
      </c>
      <c r="I103" s="15">
        <f t="shared" si="10"/>
        <v>0.8707389901093181</v>
      </c>
      <c r="K103" s="15">
        <v>0.483124</v>
      </c>
      <c r="L103" s="15">
        <f t="shared" si="14"/>
        <v>0.483124</v>
      </c>
      <c r="M103" s="2">
        <f t="shared" si="11"/>
        <v>0</v>
      </c>
    </row>
    <row r="104" spans="1:13" x14ac:dyDescent="0.3">
      <c r="A104" s="6">
        <v>19000</v>
      </c>
      <c r="C104" s="15">
        <v>0.55112400000000006</v>
      </c>
      <c r="D104" s="15">
        <f t="shared" si="12"/>
        <v>0.55112399999999995</v>
      </c>
      <c r="E104" s="2">
        <f t="shared" si="8"/>
        <v>0</v>
      </c>
      <c r="G104" s="16">
        <f t="shared" si="13"/>
        <v>-8.7570400000000035</v>
      </c>
      <c r="H104" s="16">
        <f t="shared" si="9"/>
        <v>250.50719999999998</v>
      </c>
      <c r="I104" s="15">
        <f t="shared" si="10"/>
        <v>0.86936387298282147</v>
      </c>
      <c r="K104" s="15">
        <v>0.47912700000000003</v>
      </c>
      <c r="L104" s="15">
        <f t="shared" si="14"/>
        <v>0.47912700000000003</v>
      </c>
      <c r="M104" s="2">
        <f t="shared" si="11"/>
        <v>0</v>
      </c>
    </row>
    <row r="105" spans="1:13" x14ac:dyDescent="0.3">
      <c r="A105" s="6">
        <v>19200</v>
      </c>
      <c r="C105" s="15">
        <v>0.5474230000000001</v>
      </c>
      <c r="D105" s="15">
        <f t="shared" si="12"/>
        <v>0.54742299999999999</v>
      </c>
      <c r="E105" s="2">
        <f t="shared" si="8"/>
        <v>0</v>
      </c>
      <c r="G105" s="16">
        <f t="shared" si="13"/>
        <v>-9.4702720000000085</v>
      </c>
      <c r="H105" s="16">
        <f t="shared" ref="H105:H136" si="15">288.15-0.0019812*A105</f>
        <v>250.11095999999998</v>
      </c>
      <c r="I105" s="15">
        <f t="shared" si="10"/>
        <v>0.86798875585632485</v>
      </c>
      <c r="K105" s="15">
        <v>0.475157</v>
      </c>
      <c r="L105" s="15">
        <f t="shared" si="14"/>
        <v>0.475157</v>
      </c>
      <c r="M105" s="2">
        <f t="shared" si="11"/>
        <v>0</v>
      </c>
    </row>
    <row r="106" spans="1:13" x14ac:dyDescent="0.3">
      <c r="A106" s="6">
        <v>19400</v>
      </c>
      <c r="C106" s="15">
        <v>0.54374200000000006</v>
      </c>
      <c r="D106" s="15">
        <f t="shared" si="12"/>
        <v>0.54374199999999995</v>
      </c>
      <c r="E106" s="2">
        <f t="shared" si="8"/>
        <v>0</v>
      </c>
      <c r="G106" s="16">
        <f t="shared" si="13"/>
        <v>-10.183503999999999</v>
      </c>
      <c r="H106" s="16">
        <f t="shared" si="15"/>
        <v>249.71471999999997</v>
      </c>
      <c r="I106" s="15">
        <f t="shared" si="10"/>
        <v>0.86661363872982822</v>
      </c>
      <c r="K106" s="15">
        <v>0.47121400000000002</v>
      </c>
      <c r="L106" s="15">
        <f t="shared" si="14"/>
        <v>0.47121400000000002</v>
      </c>
      <c r="M106" s="2">
        <f t="shared" si="11"/>
        <v>0</v>
      </c>
    </row>
    <row r="107" spans="1:13" x14ac:dyDescent="0.3">
      <c r="A107" s="6">
        <v>19600</v>
      </c>
      <c r="C107" s="15">
        <v>0.54007899999999998</v>
      </c>
      <c r="D107" s="15">
        <f t="shared" si="12"/>
        <v>0.54007899999999998</v>
      </c>
      <c r="E107" s="2">
        <f t="shared" si="8"/>
        <v>0</v>
      </c>
      <c r="G107" s="16">
        <f t="shared" si="13"/>
        <v>-10.896736000000004</v>
      </c>
      <c r="H107" s="16">
        <f t="shared" si="15"/>
        <v>249.31847999999997</v>
      </c>
      <c r="I107" s="15">
        <f t="shared" si="10"/>
        <v>0.86523852160333159</v>
      </c>
      <c r="K107" s="15">
        <v>0.46729700000000002</v>
      </c>
      <c r="L107" s="15">
        <f t="shared" si="14"/>
        <v>0.46729700000000002</v>
      </c>
      <c r="M107" s="2">
        <f t="shared" si="11"/>
        <v>0</v>
      </c>
    </row>
    <row r="108" spans="1:13" x14ac:dyDescent="0.3">
      <c r="A108" s="6">
        <v>19800</v>
      </c>
      <c r="C108" s="15">
        <v>0.53643600000000002</v>
      </c>
      <c r="D108" s="15">
        <f t="shared" si="12"/>
        <v>0.53643600000000002</v>
      </c>
      <c r="E108" s="2">
        <f t="shared" si="8"/>
        <v>0</v>
      </c>
      <c r="G108" s="16">
        <f t="shared" si="13"/>
        <v>-11.609967999999995</v>
      </c>
      <c r="H108" s="16">
        <f t="shared" si="15"/>
        <v>248.92223999999999</v>
      </c>
      <c r="I108" s="15">
        <f t="shared" si="10"/>
        <v>0.86386340447683496</v>
      </c>
      <c r="K108" s="15">
        <v>0.46340700000000001</v>
      </c>
      <c r="L108" s="15">
        <f t="shared" si="14"/>
        <v>0.46340700000000001</v>
      </c>
      <c r="M108" s="2">
        <f t="shared" si="11"/>
        <v>0</v>
      </c>
    </row>
    <row r="109" spans="1:13" x14ac:dyDescent="0.3">
      <c r="A109" s="6">
        <v>20000</v>
      </c>
      <c r="C109" s="15">
        <v>0.53281100000000003</v>
      </c>
      <c r="D109" s="15">
        <f t="shared" si="12"/>
        <v>0.53281100000000003</v>
      </c>
      <c r="E109" s="2">
        <f t="shared" si="8"/>
        <v>0</v>
      </c>
      <c r="G109" s="16">
        <f t="shared" si="13"/>
        <v>-12.3232</v>
      </c>
      <c r="H109" s="16">
        <f t="shared" si="15"/>
        <v>248.52599999999998</v>
      </c>
      <c r="I109" s="15">
        <f t="shared" si="10"/>
        <v>0.86248828735033833</v>
      </c>
      <c r="K109" s="15">
        <v>0.45954299999999998</v>
      </c>
      <c r="L109" s="15">
        <f t="shared" si="14"/>
        <v>0.45954299999999998</v>
      </c>
      <c r="M109" s="2">
        <f t="shared" si="11"/>
        <v>0</v>
      </c>
    </row>
    <row r="110" spans="1:13" x14ac:dyDescent="0.3">
      <c r="A110" s="6">
        <v>20200</v>
      </c>
      <c r="C110" s="15">
        <v>0.52920500000000004</v>
      </c>
      <c r="D110" s="15">
        <f t="shared" si="12"/>
        <v>0.52920500000000004</v>
      </c>
      <c r="E110" s="2">
        <f t="shared" si="8"/>
        <v>0</v>
      </c>
      <c r="G110" s="16">
        <f t="shared" si="13"/>
        <v>-13.036432000000005</v>
      </c>
      <c r="H110" s="16">
        <f t="shared" si="15"/>
        <v>248.12975999999998</v>
      </c>
      <c r="I110" s="15">
        <f t="shared" si="10"/>
        <v>0.86111317022384171</v>
      </c>
      <c r="K110" s="15">
        <v>0.45570500000000003</v>
      </c>
      <c r="L110" s="15">
        <f t="shared" si="14"/>
        <v>0.45570500000000003</v>
      </c>
      <c r="M110" s="2">
        <f t="shared" si="11"/>
        <v>0</v>
      </c>
    </row>
    <row r="111" spans="1:13" x14ac:dyDescent="0.3">
      <c r="A111" s="6">
        <v>20400</v>
      </c>
      <c r="C111" s="15">
        <v>0.52561800000000003</v>
      </c>
      <c r="D111" s="15">
        <f t="shared" si="12"/>
        <v>0.52561800000000003</v>
      </c>
      <c r="E111" s="2">
        <f t="shared" si="8"/>
        <v>0</v>
      </c>
      <c r="G111" s="16">
        <f t="shared" si="13"/>
        <v>-13.749663999999996</v>
      </c>
      <c r="H111" s="16">
        <f t="shared" si="15"/>
        <v>247.73352</v>
      </c>
      <c r="I111" s="15">
        <f t="shared" si="10"/>
        <v>0.85973805309734519</v>
      </c>
      <c r="K111" s="15">
        <v>0.45189299999999999</v>
      </c>
      <c r="L111" s="15">
        <f t="shared" si="14"/>
        <v>0.45189400000000002</v>
      </c>
      <c r="M111" s="2">
        <f t="shared" si="11"/>
        <v>0</v>
      </c>
    </row>
    <row r="112" spans="1:13" x14ac:dyDescent="0.3">
      <c r="A112" s="6">
        <v>20600</v>
      </c>
      <c r="C112" s="15">
        <v>0.52204899999999999</v>
      </c>
      <c r="D112" s="15">
        <f t="shared" si="12"/>
        <v>0.52204899999999999</v>
      </c>
      <c r="E112" s="2">
        <f t="shared" si="8"/>
        <v>0</v>
      </c>
      <c r="G112" s="16">
        <f t="shared" si="13"/>
        <v>-14.462896000000001</v>
      </c>
      <c r="H112" s="16">
        <f t="shared" si="15"/>
        <v>247.33727999999996</v>
      </c>
      <c r="I112" s="15">
        <f t="shared" si="10"/>
        <v>0.85836293597084845</v>
      </c>
      <c r="K112" s="15">
        <v>0.44810800000000001</v>
      </c>
      <c r="L112" s="15">
        <f t="shared" si="14"/>
        <v>0.44810800000000001</v>
      </c>
      <c r="M112" s="2">
        <f t="shared" si="11"/>
        <v>0</v>
      </c>
    </row>
    <row r="113" spans="1:13" x14ac:dyDescent="0.3">
      <c r="A113" s="6">
        <v>20800</v>
      </c>
      <c r="C113" s="15">
        <v>0.51849900000000004</v>
      </c>
      <c r="D113" s="15">
        <f t="shared" si="12"/>
        <v>0.51849900000000004</v>
      </c>
      <c r="E113" s="2">
        <f t="shared" si="8"/>
        <v>0</v>
      </c>
      <c r="G113" s="16">
        <f t="shared" si="13"/>
        <v>-15.176128000000006</v>
      </c>
      <c r="H113" s="16">
        <f t="shared" si="15"/>
        <v>246.94103999999999</v>
      </c>
      <c r="I113" s="15">
        <f t="shared" si="10"/>
        <v>0.85698781884435193</v>
      </c>
      <c r="K113" s="15">
        <v>0.44434699999999999</v>
      </c>
      <c r="L113" s="15">
        <f t="shared" si="14"/>
        <v>0.44434699999999999</v>
      </c>
      <c r="M113" s="2">
        <f t="shared" si="11"/>
        <v>0</v>
      </c>
    </row>
    <row r="114" spans="1:13" x14ac:dyDescent="0.3">
      <c r="A114" s="6">
        <v>21000</v>
      </c>
      <c r="C114" s="15">
        <v>0.51496700000000006</v>
      </c>
      <c r="D114" s="15">
        <f t="shared" si="12"/>
        <v>0.51496799999999998</v>
      </c>
      <c r="E114" s="2">
        <f t="shared" si="8"/>
        <v>0</v>
      </c>
      <c r="G114" s="16">
        <f t="shared" si="13"/>
        <v>-15.889359999999996</v>
      </c>
      <c r="H114" s="16">
        <f t="shared" si="15"/>
        <v>246.54479999999998</v>
      </c>
      <c r="I114" s="15">
        <f t="shared" si="10"/>
        <v>0.85561270171785531</v>
      </c>
      <c r="K114" s="15">
        <v>0.44061299999999998</v>
      </c>
      <c r="L114" s="15">
        <f t="shared" si="14"/>
        <v>0.44061299999999998</v>
      </c>
      <c r="M114" s="2">
        <f t="shared" si="11"/>
        <v>0</v>
      </c>
    </row>
    <row r="115" spans="1:13" x14ac:dyDescent="0.3">
      <c r="A115" s="6">
        <v>21200</v>
      </c>
      <c r="C115" s="15">
        <v>0.51145399999999996</v>
      </c>
      <c r="D115" s="15">
        <f t="shared" si="12"/>
        <v>0.51145399999999996</v>
      </c>
      <c r="E115" s="2">
        <f t="shared" si="8"/>
        <v>0</v>
      </c>
      <c r="G115" s="16">
        <f t="shared" si="13"/>
        <v>-16.602592000000001</v>
      </c>
      <c r="H115" s="16">
        <f t="shared" si="15"/>
        <v>246.14855999999997</v>
      </c>
      <c r="I115" s="15">
        <f t="shared" si="10"/>
        <v>0.85423758459135868</v>
      </c>
      <c r="K115" s="15">
        <v>0.43690299999999999</v>
      </c>
      <c r="L115" s="15">
        <f t="shared" si="14"/>
        <v>0.43690400000000001</v>
      </c>
      <c r="M115" s="2">
        <f t="shared" si="11"/>
        <v>0</v>
      </c>
    </row>
    <row r="116" spans="1:13" x14ac:dyDescent="0.3">
      <c r="A116" s="6">
        <v>21400</v>
      </c>
      <c r="C116" s="15">
        <v>0.50796000000000008</v>
      </c>
      <c r="D116" s="15">
        <f t="shared" si="12"/>
        <v>0.50795999999999997</v>
      </c>
      <c r="E116" s="2">
        <f t="shared" si="8"/>
        <v>0</v>
      </c>
      <c r="G116" s="16">
        <f t="shared" si="13"/>
        <v>-17.315824000000006</v>
      </c>
      <c r="H116" s="16">
        <f t="shared" si="15"/>
        <v>245.75232</v>
      </c>
      <c r="I116" s="15">
        <f t="shared" si="10"/>
        <v>0.85286246746486216</v>
      </c>
      <c r="K116" s="15">
        <v>0.43321999999999999</v>
      </c>
      <c r="L116" s="15">
        <f t="shared" si="14"/>
        <v>0.43321999999999999</v>
      </c>
      <c r="M116" s="2">
        <f t="shared" si="11"/>
        <v>0</v>
      </c>
    </row>
    <row r="117" spans="1:13" x14ac:dyDescent="0.3">
      <c r="A117" s="6">
        <v>21600</v>
      </c>
      <c r="C117" s="15">
        <v>0.50448300000000001</v>
      </c>
      <c r="D117" s="15">
        <f t="shared" si="12"/>
        <v>0.50448300000000001</v>
      </c>
      <c r="E117" s="2">
        <f t="shared" si="8"/>
        <v>0</v>
      </c>
      <c r="G117" s="16">
        <f t="shared" si="13"/>
        <v>-18.029055999999997</v>
      </c>
      <c r="H117" s="16">
        <f t="shared" si="15"/>
        <v>245.35607999999999</v>
      </c>
      <c r="I117" s="15">
        <f t="shared" si="10"/>
        <v>0.85148735033836542</v>
      </c>
      <c r="K117" s="15">
        <v>0.42956100000000003</v>
      </c>
      <c r="L117" s="15">
        <f t="shared" si="14"/>
        <v>0.42956100000000003</v>
      </c>
      <c r="M117" s="2">
        <f t="shared" si="11"/>
        <v>0</v>
      </c>
    </row>
    <row r="118" spans="1:13" x14ac:dyDescent="0.3">
      <c r="A118" s="6">
        <v>21800</v>
      </c>
      <c r="C118" s="15">
        <v>0.50102500000000005</v>
      </c>
      <c r="D118" s="15">
        <f t="shared" si="12"/>
        <v>0.50102500000000005</v>
      </c>
      <c r="E118" s="2">
        <f t="shared" si="8"/>
        <v>0</v>
      </c>
      <c r="G118" s="16">
        <f t="shared" si="13"/>
        <v>-18.742288000000002</v>
      </c>
      <c r="H118" s="16">
        <f t="shared" si="15"/>
        <v>244.95983999999999</v>
      </c>
      <c r="I118" s="15">
        <f t="shared" si="10"/>
        <v>0.8501122332118688</v>
      </c>
      <c r="K118" s="15">
        <v>0.425927</v>
      </c>
      <c r="L118" s="15">
        <f t="shared" si="14"/>
        <v>0.425927</v>
      </c>
      <c r="M118" s="2">
        <f t="shared" si="11"/>
        <v>0</v>
      </c>
    </row>
    <row r="119" spans="1:13" x14ac:dyDescent="0.3">
      <c r="A119" s="6">
        <v>22000</v>
      </c>
      <c r="C119" s="15">
        <v>0.49758500000000006</v>
      </c>
      <c r="D119" s="15">
        <f t="shared" si="12"/>
        <v>0.497585</v>
      </c>
      <c r="E119" s="2">
        <f t="shared" si="8"/>
        <v>0</v>
      </c>
      <c r="G119" s="16">
        <f t="shared" si="13"/>
        <v>-19.455520000000007</v>
      </c>
      <c r="H119" s="16">
        <f t="shared" si="15"/>
        <v>244.56359999999998</v>
      </c>
      <c r="I119" s="15">
        <f t="shared" si="10"/>
        <v>0.84873711608537217</v>
      </c>
      <c r="K119" s="15">
        <v>0.42231800000000003</v>
      </c>
      <c r="L119" s="15">
        <f t="shared" si="14"/>
        <v>0.422319</v>
      </c>
      <c r="M119" s="2">
        <f t="shared" si="11"/>
        <v>0</v>
      </c>
    </row>
    <row r="120" spans="1:13" x14ac:dyDescent="0.3">
      <c r="A120" s="6">
        <v>22200</v>
      </c>
      <c r="C120" s="15">
        <v>0.49416300000000002</v>
      </c>
      <c r="D120" s="15">
        <f t="shared" si="12"/>
        <v>0.49416300000000002</v>
      </c>
      <c r="E120" s="2">
        <f t="shared" si="8"/>
        <v>0</v>
      </c>
      <c r="G120" s="16">
        <f t="shared" si="13"/>
        <v>-20.168751999999998</v>
      </c>
      <c r="H120" s="16">
        <f t="shared" si="15"/>
        <v>244.16735999999997</v>
      </c>
      <c r="I120" s="15">
        <f t="shared" si="10"/>
        <v>0.84736199895887554</v>
      </c>
      <c r="K120" s="15">
        <v>0.41873500000000002</v>
      </c>
      <c r="L120" s="15">
        <f t="shared" si="14"/>
        <v>0.41873500000000002</v>
      </c>
      <c r="M120" s="2">
        <f t="shared" si="11"/>
        <v>0</v>
      </c>
    </row>
    <row r="121" spans="1:13" x14ac:dyDescent="0.3">
      <c r="A121" s="6">
        <v>22400</v>
      </c>
      <c r="C121" s="15">
        <v>0.490759</v>
      </c>
      <c r="D121" s="15">
        <f t="shared" si="12"/>
        <v>0.490759</v>
      </c>
      <c r="E121" s="2">
        <f t="shared" si="8"/>
        <v>0</v>
      </c>
      <c r="G121" s="16">
        <f t="shared" si="13"/>
        <v>-20.881984000000003</v>
      </c>
      <c r="H121" s="16">
        <f t="shared" si="15"/>
        <v>243.77112</v>
      </c>
      <c r="I121" s="15">
        <f t="shared" si="10"/>
        <v>0.84598688183237902</v>
      </c>
      <c r="K121" s="15">
        <v>0.41517599999999999</v>
      </c>
      <c r="L121" s="15">
        <f t="shared" si="14"/>
        <v>0.41517599999999999</v>
      </c>
      <c r="M121" s="2">
        <f t="shared" si="11"/>
        <v>0</v>
      </c>
    </row>
    <row r="122" spans="1:13" x14ac:dyDescent="0.3">
      <c r="A122" s="6">
        <v>22600</v>
      </c>
      <c r="C122" s="15">
        <v>0.48737300000000006</v>
      </c>
      <c r="D122" s="15">
        <f t="shared" si="12"/>
        <v>0.487373</v>
      </c>
      <c r="E122" s="2">
        <f t="shared" si="8"/>
        <v>0</v>
      </c>
      <c r="G122" s="16">
        <f t="shared" si="13"/>
        <v>-21.595216000000008</v>
      </c>
      <c r="H122" s="16">
        <f t="shared" si="15"/>
        <v>243.37487999999999</v>
      </c>
      <c r="I122" s="15">
        <f t="shared" si="10"/>
        <v>0.8446117647058824</v>
      </c>
      <c r="K122" s="15">
        <v>0.41164099999999998</v>
      </c>
      <c r="L122" s="15">
        <f t="shared" si="14"/>
        <v>0.41164099999999998</v>
      </c>
      <c r="M122" s="2">
        <f t="shared" si="11"/>
        <v>0</v>
      </c>
    </row>
    <row r="123" spans="1:13" x14ac:dyDescent="0.3">
      <c r="A123" s="6">
        <v>22800</v>
      </c>
      <c r="C123" s="15">
        <v>0.48400500000000002</v>
      </c>
      <c r="D123" s="15">
        <f t="shared" si="12"/>
        <v>0.48400500000000002</v>
      </c>
      <c r="E123" s="2">
        <f t="shared" si="8"/>
        <v>0</v>
      </c>
      <c r="G123" s="16">
        <f t="shared" si="13"/>
        <v>-22.308447999999999</v>
      </c>
      <c r="H123" s="16">
        <f t="shared" si="15"/>
        <v>242.97863999999998</v>
      </c>
      <c r="I123" s="15">
        <f t="shared" si="10"/>
        <v>0.84323664757938577</v>
      </c>
      <c r="K123" s="15">
        <v>0.40812999999999999</v>
      </c>
      <c r="L123" s="15">
        <f t="shared" si="14"/>
        <v>0.40813100000000002</v>
      </c>
      <c r="M123" s="2">
        <f t="shared" si="11"/>
        <v>0</v>
      </c>
    </row>
    <row r="124" spans="1:13" x14ac:dyDescent="0.3">
      <c r="A124" s="6">
        <v>23000</v>
      </c>
      <c r="C124" s="15">
        <v>0.480655</v>
      </c>
      <c r="D124" s="15">
        <f t="shared" si="12"/>
        <v>0.480655</v>
      </c>
      <c r="E124" s="2">
        <f t="shared" si="8"/>
        <v>0</v>
      </c>
      <c r="G124" s="16">
        <f t="shared" si="13"/>
        <v>-23.021680000000003</v>
      </c>
      <c r="H124" s="16">
        <f t="shared" si="15"/>
        <v>242.58239999999998</v>
      </c>
      <c r="I124" s="15">
        <f t="shared" si="10"/>
        <v>0.84186153045288914</v>
      </c>
      <c r="K124" s="15">
        <v>0.404644</v>
      </c>
      <c r="L124" s="15">
        <f t="shared" si="14"/>
        <v>0.40464499999999998</v>
      </c>
      <c r="M124" s="2">
        <f t="shared" si="11"/>
        <v>0</v>
      </c>
    </row>
    <row r="125" spans="1:13" x14ac:dyDescent="0.3">
      <c r="A125" s="6">
        <v>23200</v>
      </c>
      <c r="C125" s="15">
        <v>0.47732200000000002</v>
      </c>
      <c r="D125" s="15">
        <f t="shared" si="12"/>
        <v>0.47732200000000002</v>
      </c>
      <c r="E125" s="2">
        <f t="shared" si="8"/>
        <v>0</v>
      </c>
      <c r="G125" s="16">
        <f t="shared" si="13"/>
        <v>-23.734912000000008</v>
      </c>
      <c r="H125" s="16">
        <f t="shared" si="15"/>
        <v>242.18615999999997</v>
      </c>
      <c r="I125" s="15">
        <f t="shared" si="10"/>
        <v>0.84048641332639251</v>
      </c>
      <c r="K125" s="15">
        <v>0.40118199999999998</v>
      </c>
      <c r="L125" s="15">
        <f t="shared" si="14"/>
        <v>0.40118300000000001</v>
      </c>
      <c r="M125" s="2">
        <f t="shared" si="11"/>
        <v>0</v>
      </c>
    </row>
    <row r="126" spans="1:13" x14ac:dyDescent="0.3">
      <c r="A126" s="6">
        <v>23400</v>
      </c>
      <c r="C126" s="15">
        <v>0.47400700000000007</v>
      </c>
      <c r="D126" s="15">
        <f t="shared" si="12"/>
        <v>0.47400700000000001</v>
      </c>
      <c r="E126" s="2">
        <f t="shared" si="8"/>
        <v>0</v>
      </c>
      <c r="G126" s="16">
        <f t="shared" si="13"/>
        <v>-24.448143999999999</v>
      </c>
      <c r="H126" s="16">
        <f t="shared" si="15"/>
        <v>241.78992</v>
      </c>
      <c r="I126" s="15">
        <f t="shared" si="10"/>
        <v>0.83911129619989588</v>
      </c>
      <c r="K126" s="15">
        <v>0.39774500000000002</v>
      </c>
      <c r="L126" s="15">
        <f t="shared" si="14"/>
        <v>0.39774500000000002</v>
      </c>
      <c r="M126" s="2">
        <f t="shared" si="11"/>
        <v>0</v>
      </c>
    </row>
    <row r="127" spans="1:13" x14ac:dyDescent="0.3">
      <c r="A127" s="6">
        <v>23600</v>
      </c>
      <c r="C127" s="15">
        <v>0.47070999999999996</v>
      </c>
      <c r="D127" s="15">
        <f t="shared" si="12"/>
        <v>0.47071000000000002</v>
      </c>
      <c r="E127" s="2">
        <f t="shared" si="8"/>
        <v>0</v>
      </c>
      <c r="G127" s="16">
        <f t="shared" si="13"/>
        <v>-25.161376000000004</v>
      </c>
      <c r="H127" s="16">
        <f t="shared" si="15"/>
        <v>241.39367999999999</v>
      </c>
      <c r="I127" s="15">
        <f t="shared" si="10"/>
        <v>0.83773617907339926</v>
      </c>
      <c r="K127" s="15">
        <v>0.39433099999999999</v>
      </c>
      <c r="L127" s="15">
        <f t="shared" si="14"/>
        <v>0.39433099999999999</v>
      </c>
      <c r="M127" s="2">
        <f t="shared" si="11"/>
        <v>0</v>
      </c>
    </row>
    <row r="128" spans="1:13" x14ac:dyDescent="0.3">
      <c r="A128" s="6">
        <v>23800</v>
      </c>
      <c r="C128" s="15">
        <v>0.46743100000000004</v>
      </c>
      <c r="D128" s="15">
        <f t="shared" si="12"/>
        <v>0.46743099999999999</v>
      </c>
      <c r="E128" s="2">
        <f t="shared" si="8"/>
        <v>0</v>
      </c>
      <c r="G128" s="16">
        <f t="shared" si="13"/>
        <v>-25.874607999999995</v>
      </c>
      <c r="H128" s="16">
        <f t="shared" si="15"/>
        <v>240.99743999999998</v>
      </c>
      <c r="I128" s="15">
        <f t="shared" si="10"/>
        <v>0.83636106194690263</v>
      </c>
      <c r="K128" s="15">
        <v>0.39094099999999998</v>
      </c>
      <c r="L128" s="15">
        <f t="shared" si="14"/>
        <v>0.39094099999999998</v>
      </c>
      <c r="M128" s="2">
        <f t="shared" si="11"/>
        <v>0</v>
      </c>
    </row>
    <row r="129" spans="1:13" x14ac:dyDescent="0.3">
      <c r="A129" s="6">
        <v>24000</v>
      </c>
      <c r="C129" s="15">
        <v>0.464169</v>
      </c>
      <c r="D129" s="15">
        <f t="shared" si="12"/>
        <v>0.464169</v>
      </c>
      <c r="E129" s="2">
        <f t="shared" si="8"/>
        <v>0</v>
      </c>
      <c r="G129" s="16">
        <f t="shared" si="13"/>
        <v>-26.58784</v>
      </c>
      <c r="H129" s="16">
        <f t="shared" si="15"/>
        <v>240.60119999999998</v>
      </c>
      <c r="I129" s="15">
        <f t="shared" si="10"/>
        <v>0.834985944820406</v>
      </c>
      <c r="K129" s="15">
        <v>0.387575</v>
      </c>
      <c r="L129" s="15">
        <f t="shared" si="14"/>
        <v>0.38757399999999997</v>
      </c>
      <c r="M129" s="2">
        <f t="shared" si="11"/>
        <v>0</v>
      </c>
    </row>
    <row r="130" spans="1:13" x14ac:dyDescent="0.3">
      <c r="A130" s="6">
        <v>24200</v>
      </c>
      <c r="C130" s="15">
        <v>0.460924</v>
      </c>
      <c r="D130" s="15">
        <f t="shared" si="12"/>
        <v>0.460924</v>
      </c>
      <c r="E130" s="2">
        <f t="shared" si="8"/>
        <v>0</v>
      </c>
      <c r="G130" s="16">
        <f t="shared" si="13"/>
        <v>-27.301072000000005</v>
      </c>
      <c r="H130" s="16">
        <f t="shared" si="15"/>
        <v>240.20495999999997</v>
      </c>
      <c r="I130" s="15">
        <f t="shared" si="10"/>
        <v>0.83361082769390937</v>
      </c>
      <c r="K130" s="15">
        <v>0.38423099999999999</v>
      </c>
      <c r="L130" s="15">
        <f t="shared" si="14"/>
        <v>0.38423099999999999</v>
      </c>
      <c r="M130" s="2">
        <f t="shared" si="11"/>
        <v>0</v>
      </c>
    </row>
    <row r="131" spans="1:13" x14ac:dyDescent="0.3">
      <c r="A131" s="6">
        <v>24400</v>
      </c>
      <c r="C131" s="15">
        <v>0.45769700000000002</v>
      </c>
      <c r="D131" s="15">
        <f t="shared" si="12"/>
        <v>0.45769700000000002</v>
      </c>
      <c r="E131" s="2">
        <f t="shared" si="8"/>
        <v>0</v>
      </c>
      <c r="G131" s="16">
        <f t="shared" si="13"/>
        <v>-28.014303999999996</v>
      </c>
      <c r="H131" s="16">
        <f t="shared" si="15"/>
        <v>239.80871999999999</v>
      </c>
      <c r="I131" s="15">
        <f t="shared" si="10"/>
        <v>0.83223571056741286</v>
      </c>
      <c r="K131" s="15">
        <v>0.38091199999999997</v>
      </c>
      <c r="L131" s="15">
        <f t="shared" si="14"/>
        <v>0.38091199999999997</v>
      </c>
      <c r="M131" s="2">
        <f t="shared" si="11"/>
        <v>0</v>
      </c>
    </row>
    <row r="132" spans="1:13" x14ac:dyDescent="0.3">
      <c r="A132" s="6">
        <v>24600</v>
      </c>
      <c r="C132" s="15">
        <v>0.45448700000000009</v>
      </c>
      <c r="D132" s="15">
        <f t="shared" si="12"/>
        <v>0.45448699999999997</v>
      </c>
      <c r="E132" s="2">
        <f t="shared" si="8"/>
        <v>0</v>
      </c>
      <c r="G132" s="16">
        <f t="shared" si="13"/>
        <v>-28.727536000000001</v>
      </c>
      <c r="H132" s="16">
        <f t="shared" si="15"/>
        <v>239.41247999999999</v>
      </c>
      <c r="I132" s="15">
        <f t="shared" si="10"/>
        <v>0.83086059344091623</v>
      </c>
      <c r="K132" s="15">
        <v>0.37761600000000001</v>
      </c>
      <c r="L132" s="15">
        <f t="shared" si="14"/>
        <v>0.37761499999999998</v>
      </c>
      <c r="M132" s="2">
        <f t="shared" si="11"/>
        <v>0</v>
      </c>
    </row>
    <row r="133" spans="1:13" x14ac:dyDescent="0.3">
      <c r="A133" s="6">
        <v>24800</v>
      </c>
      <c r="C133" s="15">
        <v>0.45129400000000008</v>
      </c>
      <c r="D133" s="15">
        <f t="shared" si="12"/>
        <v>0.45129399999999997</v>
      </c>
      <c r="E133" s="2">
        <f t="shared" si="8"/>
        <v>0</v>
      </c>
      <c r="G133" s="16">
        <f t="shared" si="13"/>
        <v>-29.440768000000006</v>
      </c>
      <c r="H133" s="16">
        <f t="shared" si="15"/>
        <v>239.01623999999998</v>
      </c>
      <c r="I133" s="15">
        <f t="shared" si="10"/>
        <v>0.8294854763144196</v>
      </c>
      <c r="K133" s="15">
        <v>0.37434200000000001</v>
      </c>
      <c r="L133" s="15">
        <f t="shared" si="14"/>
        <v>0.37434200000000001</v>
      </c>
      <c r="M133" s="2">
        <f t="shared" si="11"/>
        <v>0</v>
      </c>
    </row>
    <row r="134" spans="1:13" x14ac:dyDescent="0.3">
      <c r="A134" s="6">
        <v>25000</v>
      </c>
      <c r="C134" s="15">
        <v>0.44811899999999999</v>
      </c>
      <c r="D134" s="15">
        <f t="shared" si="12"/>
        <v>0.44811899999999999</v>
      </c>
      <c r="E134" s="2">
        <f t="shared" si="8"/>
        <v>0</v>
      </c>
      <c r="G134" s="16">
        <f t="shared" si="13"/>
        <v>-30.153999999999996</v>
      </c>
      <c r="H134" s="16">
        <f t="shared" si="15"/>
        <v>238.61999999999998</v>
      </c>
      <c r="I134" s="15">
        <f t="shared" si="10"/>
        <v>0.82811035918792297</v>
      </c>
      <c r="K134" s="15">
        <v>0.37109199999999998</v>
      </c>
      <c r="L134" s="15">
        <f t="shared" si="14"/>
        <v>0.37109199999999998</v>
      </c>
      <c r="M134" s="2">
        <f t="shared" si="11"/>
        <v>0</v>
      </c>
    </row>
    <row r="135" spans="1:13" x14ac:dyDescent="0.3">
      <c r="A135" s="6">
        <v>25200</v>
      </c>
      <c r="C135" s="15">
        <v>0.44496000000000002</v>
      </c>
      <c r="D135" s="15">
        <f t="shared" si="12"/>
        <v>0.44496000000000002</v>
      </c>
      <c r="E135" s="2">
        <f t="shared" si="8"/>
        <v>0</v>
      </c>
      <c r="G135" s="16">
        <f t="shared" si="13"/>
        <v>-30.867232000000001</v>
      </c>
      <c r="H135" s="16">
        <f t="shared" si="15"/>
        <v>238.22375999999997</v>
      </c>
      <c r="I135" s="15">
        <f t="shared" si="10"/>
        <v>0.82673524206142635</v>
      </c>
      <c r="K135" s="15">
        <v>0.367865</v>
      </c>
      <c r="L135" s="15">
        <f t="shared" si="14"/>
        <v>0.36786400000000002</v>
      </c>
      <c r="M135" s="2">
        <f t="shared" si="11"/>
        <v>0</v>
      </c>
    </row>
    <row r="136" spans="1:13" x14ac:dyDescent="0.3">
      <c r="A136" s="6">
        <v>25400</v>
      </c>
      <c r="C136" s="15">
        <v>0.44181900000000002</v>
      </c>
      <c r="D136" s="15">
        <f t="shared" si="12"/>
        <v>0.44181900000000002</v>
      </c>
      <c r="E136" s="2">
        <f t="shared" si="8"/>
        <v>0</v>
      </c>
      <c r="G136" s="16">
        <f t="shared" si="13"/>
        <v>-31.580464000000006</v>
      </c>
      <c r="H136" s="16">
        <f t="shared" si="15"/>
        <v>237.82751999999999</v>
      </c>
      <c r="I136" s="15">
        <f t="shared" si="10"/>
        <v>0.82536012493492972</v>
      </c>
      <c r="K136" s="15">
        <v>0.36465999999999998</v>
      </c>
      <c r="L136" s="15">
        <f t="shared" si="14"/>
        <v>0.36465999999999998</v>
      </c>
      <c r="M136" s="2">
        <f t="shared" si="11"/>
        <v>0</v>
      </c>
    </row>
    <row r="137" spans="1:13" x14ac:dyDescent="0.3">
      <c r="A137" s="6">
        <v>25600</v>
      </c>
      <c r="C137" s="15">
        <v>0.438695</v>
      </c>
      <c r="D137" s="15">
        <f t="shared" si="12"/>
        <v>0.438695</v>
      </c>
      <c r="E137" s="2">
        <f t="shared" ref="E137:E190" si="16">ROUND(D137-C137,5)</f>
        <v>0</v>
      </c>
      <c r="G137" s="16">
        <f t="shared" si="13"/>
        <v>-32.293695999999997</v>
      </c>
      <c r="H137" s="16">
        <f t="shared" ref="H137:H168" si="17">288.15-0.0019812*A137</f>
        <v>237.43127999999999</v>
      </c>
      <c r="I137" s="15">
        <f t="shared" ref="I137:I189" si="18">H137/$H$9</f>
        <v>0.82398500780843309</v>
      </c>
      <c r="K137" s="15">
        <v>0.36147800000000002</v>
      </c>
      <c r="L137" s="15">
        <f t="shared" si="14"/>
        <v>0.36147800000000002</v>
      </c>
      <c r="M137" s="2">
        <f t="shared" ref="M137:M190" si="19">ROUND(L137-K137,5)</f>
        <v>0</v>
      </c>
    </row>
    <row r="138" spans="1:13" x14ac:dyDescent="0.3">
      <c r="A138" s="6">
        <v>25800</v>
      </c>
      <c r="C138" s="15">
        <v>0.43558700000000006</v>
      </c>
      <c r="D138" s="15">
        <f t="shared" ref="D138:D190" si="20">ROUND(I138^4.255882,6)</f>
        <v>0.435587</v>
      </c>
      <c r="E138" s="2">
        <f t="shared" si="16"/>
        <v>0</v>
      </c>
      <c r="G138" s="16">
        <f t="shared" ref="G138:G190" si="21">59-0.00356616*$A138</f>
        <v>-33.006928000000002</v>
      </c>
      <c r="H138" s="16">
        <f t="shared" si="17"/>
        <v>237.03503999999998</v>
      </c>
      <c r="I138" s="15">
        <f t="shared" si="18"/>
        <v>0.82260989068193646</v>
      </c>
      <c r="K138" s="15">
        <v>0.35831800000000003</v>
      </c>
      <c r="L138" s="15">
        <f t="shared" ref="L138:L190" si="22">ROUND(I138^5.255882,6)</f>
        <v>0.358319</v>
      </c>
      <c r="M138" s="2">
        <f t="shared" si="19"/>
        <v>0</v>
      </c>
    </row>
    <row r="139" spans="1:13" x14ac:dyDescent="0.3">
      <c r="A139" s="6">
        <v>26000</v>
      </c>
      <c r="C139" s="15">
        <v>0.43249700000000008</v>
      </c>
      <c r="D139" s="15">
        <f t="shared" si="20"/>
        <v>0.43249700000000002</v>
      </c>
      <c r="E139" s="2">
        <f t="shared" si="16"/>
        <v>0</v>
      </c>
      <c r="G139" s="16">
        <f t="shared" si="21"/>
        <v>-33.720160000000007</v>
      </c>
      <c r="H139" s="16">
        <f t="shared" si="17"/>
        <v>236.63879999999997</v>
      </c>
      <c r="I139" s="15">
        <f t="shared" si="18"/>
        <v>0.82123477355543983</v>
      </c>
      <c r="K139" s="15">
        <v>0.355182</v>
      </c>
      <c r="L139" s="15">
        <f t="shared" si="22"/>
        <v>0.355182</v>
      </c>
      <c r="M139" s="2">
        <f t="shared" si="19"/>
        <v>0</v>
      </c>
    </row>
    <row r="140" spans="1:13" x14ac:dyDescent="0.3">
      <c r="A140" s="6">
        <v>26200</v>
      </c>
      <c r="C140" s="15">
        <v>0.429423</v>
      </c>
      <c r="D140" s="15">
        <f t="shared" si="20"/>
        <v>0.429423</v>
      </c>
      <c r="E140" s="2">
        <f t="shared" si="16"/>
        <v>0</v>
      </c>
      <c r="G140" s="16">
        <f t="shared" si="21"/>
        <v>-34.433391999999998</v>
      </c>
      <c r="H140" s="16">
        <f t="shared" si="17"/>
        <v>236.24255999999997</v>
      </c>
      <c r="I140" s="15">
        <f t="shared" si="18"/>
        <v>0.81985965642894321</v>
      </c>
      <c r="K140" s="15">
        <v>0.35206700000000002</v>
      </c>
      <c r="L140" s="15">
        <f t="shared" si="22"/>
        <v>0.35206700000000002</v>
      </c>
      <c r="M140" s="2">
        <f t="shared" si="19"/>
        <v>0</v>
      </c>
    </row>
    <row r="141" spans="1:13" x14ac:dyDescent="0.3">
      <c r="A141" s="6">
        <v>26400</v>
      </c>
      <c r="C141" s="15">
        <v>0.42636600000000002</v>
      </c>
      <c r="D141" s="15">
        <f t="shared" si="20"/>
        <v>0.42636600000000002</v>
      </c>
      <c r="E141" s="2">
        <f t="shared" si="16"/>
        <v>0</v>
      </c>
      <c r="G141" s="16">
        <f t="shared" si="21"/>
        <v>-35.146624000000003</v>
      </c>
      <c r="H141" s="16">
        <f t="shared" si="17"/>
        <v>235.84631999999999</v>
      </c>
      <c r="I141" s="15">
        <f t="shared" si="18"/>
        <v>0.81848453930244669</v>
      </c>
      <c r="K141" s="15">
        <v>0.34897400000000001</v>
      </c>
      <c r="L141" s="15">
        <f t="shared" si="22"/>
        <v>0.34897400000000001</v>
      </c>
      <c r="M141" s="2">
        <f t="shared" si="19"/>
        <v>0</v>
      </c>
    </row>
    <row r="142" spans="1:13" x14ac:dyDescent="0.3">
      <c r="A142" s="6">
        <v>26600</v>
      </c>
      <c r="C142" s="15">
        <v>0.42332599999999998</v>
      </c>
      <c r="D142" s="15">
        <f t="shared" si="20"/>
        <v>0.42332599999999998</v>
      </c>
      <c r="E142" s="2">
        <f t="shared" si="16"/>
        <v>0</v>
      </c>
      <c r="G142" s="16">
        <f t="shared" si="21"/>
        <v>-35.859856000000008</v>
      </c>
      <c r="H142" s="16">
        <f t="shared" si="17"/>
        <v>235.45007999999999</v>
      </c>
      <c r="I142" s="15">
        <f t="shared" si="18"/>
        <v>0.81710942217595006</v>
      </c>
      <c r="K142" s="15">
        <v>0.34590399999999999</v>
      </c>
      <c r="L142" s="15">
        <f t="shared" si="22"/>
        <v>0.34590399999999999</v>
      </c>
      <c r="M142" s="2">
        <f t="shared" si="19"/>
        <v>0</v>
      </c>
    </row>
    <row r="143" spans="1:13" x14ac:dyDescent="0.3">
      <c r="A143" s="6">
        <v>26800</v>
      </c>
      <c r="C143" s="15">
        <v>0.42030200000000006</v>
      </c>
      <c r="D143" s="15">
        <f t="shared" si="20"/>
        <v>0.42030200000000001</v>
      </c>
      <c r="E143" s="2">
        <f t="shared" si="16"/>
        <v>0</v>
      </c>
      <c r="G143" s="16">
        <f t="shared" si="21"/>
        <v>-36.573087999999998</v>
      </c>
      <c r="H143" s="16">
        <f t="shared" si="17"/>
        <v>235.05383999999998</v>
      </c>
      <c r="I143" s="15">
        <f t="shared" si="18"/>
        <v>0.81573430504945343</v>
      </c>
      <c r="K143" s="15">
        <v>0.34285500000000002</v>
      </c>
      <c r="L143" s="15">
        <f t="shared" si="22"/>
        <v>0.34285500000000002</v>
      </c>
      <c r="M143" s="2">
        <f t="shared" si="19"/>
        <v>0</v>
      </c>
    </row>
    <row r="144" spans="1:13" x14ac:dyDescent="0.3">
      <c r="A144" s="6">
        <v>27000</v>
      </c>
      <c r="C144" s="15">
        <v>0.41729500000000003</v>
      </c>
      <c r="D144" s="15">
        <f t="shared" si="20"/>
        <v>0.41729500000000003</v>
      </c>
      <c r="E144" s="2">
        <f t="shared" si="16"/>
        <v>0</v>
      </c>
      <c r="G144" s="16">
        <f t="shared" si="21"/>
        <v>-37.286320000000003</v>
      </c>
      <c r="H144" s="16">
        <f t="shared" si="17"/>
        <v>234.65759999999997</v>
      </c>
      <c r="I144" s="15">
        <f t="shared" si="18"/>
        <v>0.81435918792295681</v>
      </c>
      <c r="K144" s="15">
        <v>0.33982800000000002</v>
      </c>
      <c r="L144" s="15">
        <f t="shared" si="22"/>
        <v>0.33982800000000002</v>
      </c>
      <c r="M144" s="2">
        <f t="shared" si="19"/>
        <v>0</v>
      </c>
    </row>
    <row r="145" spans="1:13" x14ac:dyDescent="0.3">
      <c r="A145" s="6">
        <v>27200</v>
      </c>
      <c r="C145" s="15">
        <v>0.41430499999999998</v>
      </c>
      <c r="D145" s="15">
        <f t="shared" si="20"/>
        <v>0.41430499999999998</v>
      </c>
      <c r="E145" s="2">
        <f t="shared" si="16"/>
        <v>0</v>
      </c>
      <c r="G145" s="16">
        <f t="shared" si="21"/>
        <v>-37.999552000000008</v>
      </c>
      <c r="H145" s="16">
        <f t="shared" si="17"/>
        <v>234.26135999999997</v>
      </c>
      <c r="I145" s="15">
        <f t="shared" si="18"/>
        <v>0.81298407079646018</v>
      </c>
      <c r="K145" s="15">
        <v>0.33682299999999998</v>
      </c>
      <c r="L145" s="15">
        <f t="shared" si="22"/>
        <v>0.33682299999999998</v>
      </c>
      <c r="M145" s="2">
        <f t="shared" si="19"/>
        <v>0</v>
      </c>
    </row>
    <row r="146" spans="1:13" x14ac:dyDescent="0.3">
      <c r="A146" s="6">
        <v>27400</v>
      </c>
      <c r="C146" s="15">
        <v>0.41132999999999997</v>
      </c>
      <c r="D146" s="15">
        <f t="shared" si="20"/>
        <v>0.41132999999999997</v>
      </c>
      <c r="E146" s="2">
        <f t="shared" si="16"/>
        <v>0</v>
      </c>
      <c r="G146" s="16">
        <f t="shared" si="21"/>
        <v>-38.712783999999999</v>
      </c>
      <c r="H146" s="16">
        <f t="shared" si="17"/>
        <v>233.86511999999999</v>
      </c>
      <c r="I146" s="15">
        <f t="shared" si="18"/>
        <v>0.81160895366996355</v>
      </c>
      <c r="K146" s="15">
        <v>0.33384000000000003</v>
      </c>
      <c r="L146" s="15">
        <f t="shared" si="22"/>
        <v>0.333839</v>
      </c>
      <c r="M146" s="2">
        <f t="shared" si="19"/>
        <v>0</v>
      </c>
    </row>
    <row r="147" spans="1:13" x14ac:dyDescent="0.3">
      <c r="A147" s="6">
        <v>27600</v>
      </c>
      <c r="C147" s="15">
        <v>0.40837300000000004</v>
      </c>
      <c r="D147" s="15">
        <f t="shared" si="20"/>
        <v>0.40837299999999999</v>
      </c>
      <c r="E147" s="2">
        <f t="shared" si="16"/>
        <v>0</v>
      </c>
      <c r="G147" s="16">
        <f t="shared" si="21"/>
        <v>-39.426016000000004</v>
      </c>
      <c r="H147" s="16">
        <f t="shared" si="17"/>
        <v>233.46887999999998</v>
      </c>
      <c r="I147" s="15">
        <f t="shared" si="18"/>
        <v>0.81023383654346692</v>
      </c>
      <c r="K147" s="15">
        <v>0.33087699999999998</v>
      </c>
      <c r="L147" s="15">
        <f t="shared" si="22"/>
        <v>0.33087699999999998</v>
      </c>
      <c r="M147" s="2">
        <f t="shared" si="19"/>
        <v>0</v>
      </c>
    </row>
    <row r="148" spans="1:13" x14ac:dyDescent="0.3">
      <c r="A148" s="6">
        <v>27800</v>
      </c>
      <c r="C148" s="15">
        <v>0.40543100000000004</v>
      </c>
      <c r="D148" s="15">
        <f t="shared" si="20"/>
        <v>0.40543099999999999</v>
      </c>
      <c r="E148" s="2">
        <f t="shared" si="16"/>
        <v>0</v>
      </c>
      <c r="G148" s="16">
        <f t="shared" si="21"/>
        <v>-40.139248000000009</v>
      </c>
      <c r="H148" s="16">
        <f t="shared" si="17"/>
        <v>233.07263999999998</v>
      </c>
      <c r="I148" s="15">
        <f t="shared" si="18"/>
        <v>0.8088587194169703</v>
      </c>
      <c r="K148" s="15">
        <v>0.32793699999999998</v>
      </c>
      <c r="L148" s="15">
        <f t="shared" si="22"/>
        <v>0.32793600000000001</v>
      </c>
      <c r="M148" s="2">
        <f t="shared" si="19"/>
        <v>0</v>
      </c>
    </row>
    <row r="149" spans="1:13" x14ac:dyDescent="0.3">
      <c r="A149" s="6">
        <v>28000</v>
      </c>
      <c r="C149" s="15">
        <v>0.40250600000000003</v>
      </c>
      <c r="D149" s="15">
        <f t="shared" si="20"/>
        <v>0.40250599999999997</v>
      </c>
      <c r="E149" s="2">
        <f t="shared" si="16"/>
        <v>0</v>
      </c>
      <c r="G149" s="16">
        <f t="shared" si="21"/>
        <v>-40.85248</v>
      </c>
      <c r="H149" s="16">
        <f t="shared" si="17"/>
        <v>232.67639999999997</v>
      </c>
      <c r="I149" s="15">
        <f t="shared" si="18"/>
        <v>0.80748360229047367</v>
      </c>
      <c r="K149" s="15">
        <v>0.325017</v>
      </c>
      <c r="L149" s="15">
        <f t="shared" si="22"/>
        <v>0.325017</v>
      </c>
      <c r="M149" s="2">
        <f t="shared" si="19"/>
        <v>0</v>
      </c>
    </row>
    <row r="150" spans="1:13" x14ac:dyDescent="0.3">
      <c r="A150" s="6">
        <v>28200</v>
      </c>
      <c r="C150" s="15">
        <v>0.39959699999999998</v>
      </c>
      <c r="D150" s="15">
        <f t="shared" si="20"/>
        <v>0.39959699999999998</v>
      </c>
      <c r="E150" s="2">
        <f t="shared" si="16"/>
        <v>0</v>
      </c>
      <c r="G150" s="16">
        <f t="shared" si="21"/>
        <v>-41.565712000000005</v>
      </c>
      <c r="H150" s="16">
        <f t="shared" si="17"/>
        <v>232.28015999999997</v>
      </c>
      <c r="I150" s="15">
        <f t="shared" si="18"/>
        <v>0.80610848516397704</v>
      </c>
      <c r="K150" s="15">
        <v>0.32211800000000002</v>
      </c>
      <c r="L150" s="15">
        <f t="shared" si="22"/>
        <v>0.32211800000000002</v>
      </c>
      <c r="M150" s="2">
        <f t="shared" si="19"/>
        <v>0</v>
      </c>
    </row>
    <row r="151" spans="1:13" x14ac:dyDescent="0.3">
      <c r="A151" s="6">
        <v>28400</v>
      </c>
      <c r="C151" s="15">
        <v>0.396704</v>
      </c>
      <c r="D151" s="15">
        <f t="shared" si="20"/>
        <v>0.396704</v>
      </c>
      <c r="E151" s="2">
        <f t="shared" si="16"/>
        <v>0</v>
      </c>
      <c r="G151" s="16">
        <f t="shared" si="21"/>
        <v>-42.278943999999996</v>
      </c>
      <c r="H151" s="16">
        <f t="shared" si="17"/>
        <v>231.88391999999999</v>
      </c>
      <c r="I151" s="15">
        <f t="shared" si="18"/>
        <v>0.80473336803748052</v>
      </c>
      <c r="K151" s="15">
        <v>0.319241</v>
      </c>
      <c r="L151" s="15">
        <f t="shared" si="22"/>
        <v>0.319241</v>
      </c>
      <c r="M151" s="2">
        <f t="shared" si="19"/>
        <v>0</v>
      </c>
    </row>
    <row r="152" spans="1:13" x14ac:dyDescent="0.3">
      <c r="A152" s="6">
        <v>28600</v>
      </c>
      <c r="C152" s="15">
        <v>0.39382700000000004</v>
      </c>
      <c r="D152" s="15">
        <f t="shared" si="20"/>
        <v>0.39382699999999998</v>
      </c>
      <c r="E152" s="2">
        <f t="shared" si="16"/>
        <v>0</v>
      </c>
      <c r="G152" s="16">
        <f t="shared" si="21"/>
        <v>-42.992176000000001</v>
      </c>
      <c r="H152" s="16">
        <f t="shared" si="17"/>
        <v>231.48767999999998</v>
      </c>
      <c r="I152" s="15">
        <f t="shared" si="18"/>
        <v>0.8033582509109839</v>
      </c>
      <c r="K152" s="15">
        <v>0.316384</v>
      </c>
      <c r="L152" s="15">
        <f t="shared" si="22"/>
        <v>0.316384</v>
      </c>
      <c r="M152" s="2">
        <f t="shared" si="19"/>
        <v>0</v>
      </c>
    </row>
    <row r="153" spans="1:13" x14ac:dyDescent="0.3">
      <c r="A153" s="6">
        <v>28800</v>
      </c>
      <c r="C153" s="15">
        <v>0.39096600000000004</v>
      </c>
      <c r="D153" s="15">
        <f t="shared" si="20"/>
        <v>0.39096599999999998</v>
      </c>
      <c r="E153" s="2">
        <f t="shared" si="16"/>
        <v>0</v>
      </c>
      <c r="G153" s="16">
        <f t="shared" si="21"/>
        <v>-43.705408000000006</v>
      </c>
      <c r="H153" s="16">
        <f t="shared" si="17"/>
        <v>231.09143999999998</v>
      </c>
      <c r="I153" s="15">
        <f t="shared" si="18"/>
        <v>0.80198313378448727</v>
      </c>
      <c r="K153" s="15">
        <v>0.31354700000000002</v>
      </c>
      <c r="L153" s="15">
        <f t="shared" si="22"/>
        <v>0.31354799999999999</v>
      </c>
      <c r="M153" s="2">
        <f t="shared" si="19"/>
        <v>0</v>
      </c>
    </row>
    <row r="154" spans="1:13" x14ac:dyDescent="0.3">
      <c r="A154" s="6">
        <v>29000</v>
      </c>
      <c r="C154" s="15">
        <v>0.38812099999999999</v>
      </c>
      <c r="D154" s="15">
        <f t="shared" si="20"/>
        <v>0.38812099999999999</v>
      </c>
      <c r="E154" s="2">
        <f t="shared" si="16"/>
        <v>0</v>
      </c>
      <c r="G154" s="16">
        <f t="shared" si="21"/>
        <v>-44.418639999999996</v>
      </c>
      <c r="H154" s="16">
        <f t="shared" si="17"/>
        <v>230.6952</v>
      </c>
      <c r="I154" s="15">
        <f t="shared" si="18"/>
        <v>0.80060801665799064</v>
      </c>
      <c r="K154" s="15">
        <v>0.31073299999999998</v>
      </c>
      <c r="L154" s="15">
        <f t="shared" si="22"/>
        <v>0.31073200000000001</v>
      </c>
      <c r="M154" s="2">
        <f t="shared" si="19"/>
        <v>0</v>
      </c>
    </row>
    <row r="155" spans="1:13" x14ac:dyDescent="0.3">
      <c r="A155" s="6">
        <v>29200</v>
      </c>
      <c r="C155" s="15">
        <v>0.38529100000000005</v>
      </c>
      <c r="D155" s="15">
        <f t="shared" si="20"/>
        <v>0.38529099999999999</v>
      </c>
      <c r="E155" s="2">
        <f t="shared" si="16"/>
        <v>0</v>
      </c>
      <c r="G155" s="16">
        <f t="shared" si="21"/>
        <v>-45.131872000000001</v>
      </c>
      <c r="H155" s="16">
        <f t="shared" si="17"/>
        <v>230.29895999999997</v>
      </c>
      <c r="I155" s="15">
        <f t="shared" si="18"/>
        <v>0.79923289953149401</v>
      </c>
      <c r="K155" s="15">
        <v>0.30793799999999999</v>
      </c>
      <c r="L155" s="15">
        <f t="shared" si="22"/>
        <v>0.30793799999999999</v>
      </c>
      <c r="M155" s="2">
        <f t="shared" si="19"/>
        <v>0</v>
      </c>
    </row>
    <row r="156" spans="1:13" x14ac:dyDescent="0.3">
      <c r="A156" s="6">
        <v>29400</v>
      </c>
      <c r="C156" s="15">
        <v>0.38247800000000004</v>
      </c>
      <c r="D156" s="15">
        <f t="shared" si="20"/>
        <v>0.38247799999999998</v>
      </c>
      <c r="E156" s="2">
        <f t="shared" si="16"/>
        <v>0</v>
      </c>
      <c r="G156" s="16">
        <f t="shared" si="21"/>
        <v>-45.845104000000006</v>
      </c>
      <c r="H156" s="16">
        <f t="shared" si="17"/>
        <v>229.90271999999999</v>
      </c>
      <c r="I156" s="15">
        <f t="shared" si="18"/>
        <v>0.79785778240499738</v>
      </c>
      <c r="K156" s="15">
        <v>0.30516300000000002</v>
      </c>
      <c r="L156" s="15">
        <f t="shared" si="22"/>
        <v>0.30516300000000002</v>
      </c>
      <c r="M156" s="2">
        <f t="shared" si="19"/>
        <v>0</v>
      </c>
    </row>
    <row r="157" spans="1:13" x14ac:dyDescent="0.3">
      <c r="A157" s="6">
        <v>29600</v>
      </c>
      <c r="C157" s="15">
        <v>0.37968000000000002</v>
      </c>
      <c r="D157" s="15">
        <f t="shared" si="20"/>
        <v>0.37968000000000002</v>
      </c>
      <c r="E157" s="2">
        <f t="shared" si="16"/>
        <v>0</v>
      </c>
      <c r="G157" s="16">
        <f t="shared" si="21"/>
        <v>-46.558335999999997</v>
      </c>
      <c r="H157" s="16">
        <f t="shared" si="17"/>
        <v>229.50647999999998</v>
      </c>
      <c r="I157" s="15">
        <f t="shared" si="18"/>
        <v>0.79648266527850076</v>
      </c>
      <c r="K157" s="15">
        <v>0.30240899999999998</v>
      </c>
      <c r="L157" s="15">
        <f t="shared" si="22"/>
        <v>0.30240899999999998</v>
      </c>
      <c r="M157" s="2">
        <f t="shared" si="19"/>
        <v>0</v>
      </c>
    </row>
    <row r="158" spans="1:13" x14ac:dyDescent="0.3">
      <c r="A158" s="6">
        <v>29800</v>
      </c>
      <c r="C158" s="15">
        <v>0.37689800000000001</v>
      </c>
      <c r="D158" s="15">
        <f t="shared" si="20"/>
        <v>0.37689800000000001</v>
      </c>
      <c r="E158" s="2">
        <f t="shared" si="16"/>
        <v>0</v>
      </c>
      <c r="G158" s="16">
        <f t="shared" si="21"/>
        <v>-47.271568000000002</v>
      </c>
      <c r="H158" s="16">
        <f t="shared" si="17"/>
        <v>229.11023999999998</v>
      </c>
      <c r="I158" s="15">
        <f t="shared" si="18"/>
        <v>0.79510754815200413</v>
      </c>
      <c r="K158" s="15">
        <v>0.299674</v>
      </c>
      <c r="L158" s="15">
        <f t="shared" si="22"/>
        <v>0.29967500000000002</v>
      </c>
      <c r="M158" s="2">
        <f t="shared" si="19"/>
        <v>0</v>
      </c>
    </row>
    <row r="159" spans="1:13" x14ac:dyDescent="0.3">
      <c r="A159" s="6">
        <v>30000</v>
      </c>
      <c r="C159" s="15">
        <v>0.37413200000000002</v>
      </c>
      <c r="D159" s="15">
        <f t="shared" si="20"/>
        <v>0.37413200000000002</v>
      </c>
      <c r="E159" s="2">
        <f t="shared" si="16"/>
        <v>0</v>
      </c>
      <c r="G159" s="16">
        <f t="shared" si="21"/>
        <v>-47.984800000000007</v>
      </c>
      <c r="H159" s="16">
        <f t="shared" si="17"/>
        <v>228.714</v>
      </c>
      <c r="I159" s="15">
        <f t="shared" si="18"/>
        <v>0.79373243102550761</v>
      </c>
      <c r="K159" s="15">
        <v>0.29696</v>
      </c>
      <c r="L159" s="15">
        <f t="shared" si="22"/>
        <v>0.29696099999999997</v>
      </c>
      <c r="M159" s="2">
        <f t="shared" si="19"/>
        <v>0</v>
      </c>
    </row>
    <row r="160" spans="1:13" x14ac:dyDescent="0.3">
      <c r="A160" s="6">
        <v>30200</v>
      </c>
      <c r="C160" s="15">
        <v>0.37138100000000002</v>
      </c>
      <c r="D160" s="15">
        <f t="shared" si="20"/>
        <v>0.37138100000000002</v>
      </c>
      <c r="E160" s="2">
        <f t="shared" si="16"/>
        <v>0</v>
      </c>
      <c r="G160" s="16">
        <f t="shared" si="21"/>
        <v>-48.698031999999998</v>
      </c>
      <c r="H160" s="16">
        <f t="shared" si="17"/>
        <v>228.31775999999999</v>
      </c>
      <c r="I160" s="15">
        <f t="shared" si="18"/>
        <v>0.79235731389901098</v>
      </c>
      <c r="K160" s="15">
        <v>0.294267</v>
      </c>
      <c r="L160" s="15">
        <f t="shared" si="22"/>
        <v>0.294267</v>
      </c>
      <c r="M160" s="2">
        <f t="shared" si="19"/>
        <v>0</v>
      </c>
    </row>
    <row r="161" spans="1:13" x14ac:dyDescent="0.3">
      <c r="A161" s="6">
        <v>30400</v>
      </c>
      <c r="C161" s="15">
        <v>0.36864600000000003</v>
      </c>
      <c r="D161" s="15">
        <f t="shared" si="20"/>
        <v>0.36864599999999997</v>
      </c>
      <c r="E161" s="2">
        <f t="shared" si="16"/>
        <v>0</v>
      </c>
      <c r="G161" s="16">
        <f t="shared" si="21"/>
        <v>-49.411264000000003</v>
      </c>
      <c r="H161" s="16">
        <f t="shared" si="17"/>
        <v>227.92151999999999</v>
      </c>
      <c r="I161" s="15">
        <f t="shared" si="18"/>
        <v>0.79098219677251436</v>
      </c>
      <c r="K161" s="15">
        <v>0.29159200000000002</v>
      </c>
      <c r="L161" s="15">
        <f t="shared" si="22"/>
        <v>0.29159200000000002</v>
      </c>
      <c r="M161" s="2">
        <f t="shared" si="19"/>
        <v>0</v>
      </c>
    </row>
    <row r="162" spans="1:13" x14ac:dyDescent="0.3">
      <c r="A162" s="6">
        <v>30600</v>
      </c>
      <c r="C162" s="15">
        <v>0.36592600000000003</v>
      </c>
      <c r="D162" s="15">
        <f t="shared" si="20"/>
        <v>0.36592599999999997</v>
      </c>
      <c r="E162" s="2">
        <f t="shared" si="16"/>
        <v>0</v>
      </c>
      <c r="G162" s="16">
        <f t="shared" si="21"/>
        <v>-50.124496000000008</v>
      </c>
      <c r="H162" s="16">
        <f t="shared" si="17"/>
        <v>227.52527999999998</v>
      </c>
      <c r="I162" s="15">
        <f t="shared" si="18"/>
        <v>0.78960707964601773</v>
      </c>
      <c r="K162" s="15">
        <v>0.28893799999999997</v>
      </c>
      <c r="L162" s="15">
        <f t="shared" si="22"/>
        <v>0.28893799999999997</v>
      </c>
      <c r="M162" s="2">
        <f t="shared" si="19"/>
        <v>0</v>
      </c>
    </row>
    <row r="163" spans="1:13" x14ac:dyDescent="0.3">
      <c r="A163" s="6">
        <v>30800</v>
      </c>
      <c r="C163" s="15">
        <v>0.36322199999999999</v>
      </c>
      <c r="D163" s="15">
        <f t="shared" si="20"/>
        <v>0.36322199999999999</v>
      </c>
      <c r="E163" s="2">
        <f t="shared" si="16"/>
        <v>0</v>
      </c>
      <c r="G163" s="16">
        <f t="shared" si="21"/>
        <v>-50.837727999999998</v>
      </c>
      <c r="H163" s="16">
        <f t="shared" si="17"/>
        <v>227.12903999999997</v>
      </c>
      <c r="I163" s="15">
        <f t="shared" si="18"/>
        <v>0.7882319625195211</v>
      </c>
      <c r="K163" s="15">
        <v>0.286302</v>
      </c>
      <c r="L163" s="15">
        <f t="shared" si="22"/>
        <v>0.28630299999999997</v>
      </c>
      <c r="M163" s="2">
        <f t="shared" si="19"/>
        <v>0</v>
      </c>
    </row>
    <row r="164" spans="1:13" x14ac:dyDescent="0.3">
      <c r="A164" s="6">
        <v>31000</v>
      </c>
      <c r="C164" s="15">
        <v>0.36053299999999999</v>
      </c>
      <c r="D164" s="15">
        <f t="shared" si="20"/>
        <v>0.36053299999999999</v>
      </c>
      <c r="E164" s="2">
        <f t="shared" si="16"/>
        <v>0</v>
      </c>
      <c r="G164" s="16">
        <f t="shared" si="21"/>
        <v>-51.550960000000003</v>
      </c>
      <c r="H164" s="16">
        <f t="shared" si="17"/>
        <v>226.7328</v>
      </c>
      <c r="I164" s="15">
        <f t="shared" si="18"/>
        <v>0.78685684539302447</v>
      </c>
      <c r="K164" s="15">
        <v>0.28368700000000002</v>
      </c>
      <c r="L164" s="15">
        <f t="shared" si="22"/>
        <v>0.283688</v>
      </c>
      <c r="M164" s="2">
        <f t="shared" si="19"/>
        <v>0</v>
      </c>
    </row>
    <row r="165" spans="1:13" x14ac:dyDescent="0.3">
      <c r="A165" s="6">
        <v>31200</v>
      </c>
      <c r="C165" s="15">
        <v>0.35785900000000004</v>
      </c>
      <c r="D165" s="15">
        <f t="shared" si="20"/>
        <v>0.35785899999999998</v>
      </c>
      <c r="E165" s="2">
        <f t="shared" si="16"/>
        <v>0</v>
      </c>
      <c r="G165" s="16">
        <f t="shared" si="21"/>
        <v>-52.264192000000008</v>
      </c>
      <c r="H165" s="16">
        <f t="shared" si="17"/>
        <v>226.33655999999999</v>
      </c>
      <c r="I165" s="15">
        <f t="shared" si="18"/>
        <v>0.78548172826652785</v>
      </c>
      <c r="K165" s="15">
        <v>0.28109200000000001</v>
      </c>
      <c r="L165" s="15">
        <f t="shared" si="22"/>
        <v>0.28109099999999998</v>
      </c>
      <c r="M165" s="2">
        <f t="shared" si="19"/>
        <v>0</v>
      </c>
    </row>
    <row r="166" spans="1:13" x14ac:dyDescent="0.3">
      <c r="A166" s="6">
        <v>31400</v>
      </c>
      <c r="C166" s="15">
        <v>0.35520000000000002</v>
      </c>
      <c r="D166" s="15">
        <f t="shared" si="20"/>
        <v>0.35520000000000002</v>
      </c>
      <c r="E166" s="2">
        <f t="shared" si="16"/>
        <v>0</v>
      </c>
      <c r="G166" s="16">
        <f t="shared" si="21"/>
        <v>-52.977423999999999</v>
      </c>
      <c r="H166" s="16">
        <f t="shared" si="17"/>
        <v>225.94031999999999</v>
      </c>
      <c r="I166" s="15">
        <f t="shared" si="18"/>
        <v>0.78410661114003122</v>
      </c>
      <c r="K166" s="15">
        <v>0.27851500000000001</v>
      </c>
      <c r="L166" s="15">
        <f t="shared" si="22"/>
        <v>0.27851500000000001</v>
      </c>
      <c r="M166" s="2">
        <f t="shared" si="19"/>
        <v>0</v>
      </c>
    </row>
    <row r="167" spans="1:13" x14ac:dyDescent="0.3">
      <c r="A167" s="6">
        <v>31600</v>
      </c>
      <c r="C167" s="15">
        <v>0.35255600000000004</v>
      </c>
      <c r="D167" s="15">
        <f t="shared" si="20"/>
        <v>0.35255599999999998</v>
      </c>
      <c r="E167" s="2">
        <f t="shared" si="16"/>
        <v>0</v>
      </c>
      <c r="G167" s="16">
        <f t="shared" si="21"/>
        <v>-53.690656000000004</v>
      </c>
      <c r="H167" s="16">
        <f t="shared" si="17"/>
        <v>225.54407999999998</v>
      </c>
      <c r="I167" s="15">
        <f t="shared" si="18"/>
        <v>0.78273149401353459</v>
      </c>
      <c r="K167" s="15">
        <v>0.27595700000000001</v>
      </c>
      <c r="L167" s="15">
        <f t="shared" si="22"/>
        <v>0.27595700000000001</v>
      </c>
      <c r="M167" s="2">
        <f t="shared" si="19"/>
        <v>0</v>
      </c>
    </row>
    <row r="168" spans="1:13" x14ac:dyDescent="0.3">
      <c r="A168" s="6">
        <v>31800</v>
      </c>
      <c r="C168" s="15">
        <v>0.34992800000000002</v>
      </c>
      <c r="D168" s="15">
        <f t="shared" si="20"/>
        <v>0.34992800000000002</v>
      </c>
      <c r="E168" s="2">
        <f t="shared" si="16"/>
        <v>0</v>
      </c>
      <c r="G168" s="16">
        <f t="shared" si="21"/>
        <v>-54.403888000000009</v>
      </c>
      <c r="H168" s="16">
        <f t="shared" si="17"/>
        <v>225.14783999999997</v>
      </c>
      <c r="I168" s="15">
        <f t="shared" si="18"/>
        <v>0.78135637688703796</v>
      </c>
      <c r="K168" s="15">
        <v>0.27341799999999999</v>
      </c>
      <c r="L168" s="15">
        <f t="shared" si="22"/>
        <v>0.27341799999999999</v>
      </c>
      <c r="M168" s="2">
        <f t="shared" si="19"/>
        <v>0</v>
      </c>
    </row>
    <row r="169" spans="1:13" x14ac:dyDescent="0.3">
      <c r="A169" s="6">
        <v>32000</v>
      </c>
      <c r="C169" s="15">
        <v>0.34731500000000004</v>
      </c>
      <c r="D169" s="15">
        <f t="shared" si="20"/>
        <v>0.34731499999999998</v>
      </c>
      <c r="E169" s="2">
        <f t="shared" si="16"/>
        <v>0</v>
      </c>
      <c r="G169" s="16">
        <f t="shared" si="21"/>
        <v>-55.11712</v>
      </c>
      <c r="H169" s="16">
        <f t="shared" ref="H169:H190" si="23">288.15-0.0019812*A169</f>
        <v>224.7516</v>
      </c>
      <c r="I169" s="15">
        <f t="shared" si="18"/>
        <v>0.77998125976054145</v>
      </c>
      <c r="K169" s="15">
        <v>0.270899</v>
      </c>
      <c r="L169" s="15">
        <f t="shared" si="22"/>
        <v>0.270899</v>
      </c>
      <c r="M169" s="2">
        <f t="shared" si="19"/>
        <v>0</v>
      </c>
    </row>
    <row r="170" spans="1:13" x14ac:dyDescent="0.3">
      <c r="A170" s="6">
        <v>32200</v>
      </c>
      <c r="C170" s="15">
        <v>0.34471600000000002</v>
      </c>
      <c r="D170" s="15">
        <f t="shared" si="20"/>
        <v>0.34471600000000002</v>
      </c>
      <c r="E170" s="2">
        <f t="shared" si="16"/>
        <v>0</v>
      </c>
      <c r="G170" s="16">
        <f t="shared" si="21"/>
        <v>-55.830352000000005</v>
      </c>
      <c r="H170" s="16">
        <f t="shared" si="23"/>
        <v>224.35535999999999</v>
      </c>
      <c r="I170" s="15">
        <f t="shared" si="18"/>
        <v>0.77860614263404482</v>
      </c>
      <c r="K170" s="15">
        <v>0.26839800000000003</v>
      </c>
      <c r="L170" s="15">
        <f t="shared" si="22"/>
        <v>0.26839800000000003</v>
      </c>
      <c r="M170" s="2">
        <f t="shared" si="19"/>
        <v>0</v>
      </c>
    </row>
    <row r="171" spans="1:13" x14ac:dyDescent="0.3">
      <c r="A171" s="6">
        <v>32400</v>
      </c>
      <c r="C171" s="15">
        <v>0.34213200000000005</v>
      </c>
      <c r="D171" s="15">
        <f t="shared" si="20"/>
        <v>0.34213199999999999</v>
      </c>
      <c r="E171" s="2">
        <f t="shared" si="16"/>
        <v>0</v>
      </c>
      <c r="G171" s="16">
        <f t="shared" si="21"/>
        <v>-56.543583999999996</v>
      </c>
      <c r="H171" s="16">
        <f t="shared" si="23"/>
        <v>223.95911999999998</v>
      </c>
      <c r="I171" s="15">
        <f t="shared" si="18"/>
        <v>0.77723102550754819</v>
      </c>
      <c r="K171" s="15">
        <v>0.26591599999999999</v>
      </c>
      <c r="L171" s="15">
        <f t="shared" si="22"/>
        <v>0.26591599999999999</v>
      </c>
      <c r="M171" s="2">
        <f t="shared" si="19"/>
        <v>0</v>
      </c>
    </row>
    <row r="172" spans="1:13" x14ac:dyDescent="0.3">
      <c r="A172" s="6">
        <v>32600</v>
      </c>
      <c r="C172" s="15">
        <v>0.33956400000000003</v>
      </c>
      <c r="D172" s="15">
        <f t="shared" si="20"/>
        <v>0.33956399999999998</v>
      </c>
      <c r="E172" s="2">
        <f t="shared" si="16"/>
        <v>0</v>
      </c>
      <c r="G172" s="16">
        <f t="shared" si="21"/>
        <v>-57.256816000000001</v>
      </c>
      <c r="H172" s="16">
        <f t="shared" si="23"/>
        <v>223.56287999999998</v>
      </c>
      <c r="I172" s="15">
        <f t="shared" si="18"/>
        <v>0.77585590838105156</v>
      </c>
      <c r="K172" s="15">
        <v>0.26345200000000002</v>
      </c>
      <c r="L172" s="15">
        <f t="shared" si="22"/>
        <v>0.26345200000000002</v>
      </c>
      <c r="M172" s="2">
        <f t="shared" si="19"/>
        <v>0</v>
      </c>
    </row>
    <row r="173" spans="1:13" x14ac:dyDescent="0.3">
      <c r="A173" s="6">
        <v>32800</v>
      </c>
      <c r="C173" s="15">
        <v>0.33701000000000003</v>
      </c>
      <c r="D173" s="15">
        <f t="shared" si="20"/>
        <v>0.33700999999999998</v>
      </c>
      <c r="E173" s="2">
        <f t="shared" si="16"/>
        <v>0</v>
      </c>
      <c r="G173" s="16">
        <f t="shared" si="21"/>
        <v>-57.970048000000006</v>
      </c>
      <c r="H173" s="16">
        <f t="shared" si="23"/>
        <v>223.16663999999997</v>
      </c>
      <c r="I173" s="15">
        <f t="shared" si="18"/>
        <v>0.77448079125455493</v>
      </c>
      <c r="K173" s="15">
        <v>0.26100800000000002</v>
      </c>
      <c r="L173" s="15">
        <f t="shared" si="22"/>
        <v>0.26100800000000002</v>
      </c>
      <c r="M173" s="2">
        <f t="shared" si="19"/>
        <v>0</v>
      </c>
    </row>
    <row r="174" spans="1:13" x14ac:dyDescent="0.3">
      <c r="A174" s="6">
        <v>33000</v>
      </c>
      <c r="C174" s="15">
        <v>0.33447000000000005</v>
      </c>
      <c r="D174" s="15">
        <f t="shared" si="20"/>
        <v>0.33446999999999999</v>
      </c>
      <c r="E174" s="2">
        <f t="shared" si="16"/>
        <v>0</v>
      </c>
      <c r="G174" s="16">
        <f t="shared" si="21"/>
        <v>-58.683279999999996</v>
      </c>
      <c r="H174" s="16">
        <f t="shared" si="23"/>
        <v>222.7704</v>
      </c>
      <c r="I174" s="15">
        <f t="shared" si="18"/>
        <v>0.77310567412805831</v>
      </c>
      <c r="K174" s="15">
        <v>0.25858100000000001</v>
      </c>
      <c r="L174" s="15">
        <f t="shared" si="22"/>
        <v>0.25858100000000001</v>
      </c>
      <c r="M174" s="2">
        <f t="shared" si="19"/>
        <v>0</v>
      </c>
    </row>
    <row r="175" spans="1:13" x14ac:dyDescent="0.3">
      <c r="A175" s="6">
        <v>33200</v>
      </c>
      <c r="C175" s="15">
        <v>0.33194600000000002</v>
      </c>
      <c r="D175" s="15">
        <f t="shared" si="20"/>
        <v>0.33194600000000002</v>
      </c>
      <c r="E175" s="2">
        <f t="shared" si="16"/>
        <v>0</v>
      </c>
      <c r="G175" s="16">
        <f t="shared" si="21"/>
        <v>-59.396512000000001</v>
      </c>
      <c r="H175" s="16">
        <f t="shared" si="23"/>
        <v>222.37415999999999</v>
      </c>
      <c r="I175" s="15">
        <f t="shared" si="18"/>
        <v>0.77173055700156168</v>
      </c>
      <c r="K175" s="15">
        <v>0.25617299999999998</v>
      </c>
      <c r="L175" s="15">
        <f t="shared" si="22"/>
        <v>0.25617299999999998</v>
      </c>
      <c r="M175" s="2">
        <f t="shared" si="19"/>
        <v>0</v>
      </c>
    </row>
    <row r="176" spans="1:13" x14ac:dyDescent="0.3">
      <c r="A176" s="6">
        <v>33400</v>
      </c>
      <c r="C176" s="15">
        <v>0.32943600000000006</v>
      </c>
      <c r="D176" s="15">
        <f t="shared" si="20"/>
        <v>0.32943600000000001</v>
      </c>
      <c r="E176" s="2">
        <f t="shared" si="16"/>
        <v>0</v>
      </c>
      <c r="G176" s="16">
        <f t="shared" si="21"/>
        <v>-60.109744000000006</v>
      </c>
      <c r="H176" s="16">
        <f t="shared" si="23"/>
        <v>221.97791999999998</v>
      </c>
      <c r="I176" s="15">
        <f t="shared" si="18"/>
        <v>0.77035543987506505</v>
      </c>
      <c r="K176" s="15">
        <v>0.25378200000000001</v>
      </c>
      <c r="L176" s="15">
        <f t="shared" si="22"/>
        <v>0.25378299999999998</v>
      </c>
      <c r="M176" s="2">
        <f t="shared" si="19"/>
        <v>0</v>
      </c>
    </row>
    <row r="177" spans="1:13" x14ac:dyDescent="0.3">
      <c r="A177" s="6">
        <v>33600</v>
      </c>
      <c r="C177" s="15">
        <v>0.32694000000000001</v>
      </c>
      <c r="D177" s="15">
        <f t="shared" si="20"/>
        <v>0.32694000000000001</v>
      </c>
      <c r="E177" s="2">
        <f t="shared" si="16"/>
        <v>0</v>
      </c>
      <c r="G177" s="16">
        <f t="shared" si="21"/>
        <v>-60.822975999999997</v>
      </c>
      <c r="H177" s="16">
        <f t="shared" si="23"/>
        <v>221.58167999999998</v>
      </c>
      <c r="I177" s="15">
        <f t="shared" si="18"/>
        <v>0.76898032274856842</v>
      </c>
      <c r="K177" s="15">
        <v>0.251411</v>
      </c>
      <c r="L177" s="15">
        <f t="shared" si="22"/>
        <v>0.251411</v>
      </c>
      <c r="M177" s="2">
        <f t="shared" si="19"/>
        <v>0</v>
      </c>
    </row>
    <row r="178" spans="1:13" x14ac:dyDescent="0.3">
      <c r="A178" s="6">
        <v>33800</v>
      </c>
      <c r="C178" s="15">
        <v>0.32446000000000003</v>
      </c>
      <c r="D178" s="15">
        <f t="shared" si="20"/>
        <v>0.32446000000000003</v>
      </c>
      <c r="E178" s="2">
        <f t="shared" si="16"/>
        <v>0</v>
      </c>
      <c r="G178" s="16">
        <f t="shared" si="21"/>
        <v>-61.536208000000002</v>
      </c>
      <c r="H178" s="16">
        <f t="shared" si="23"/>
        <v>221.18543999999997</v>
      </c>
      <c r="I178" s="15">
        <f t="shared" si="18"/>
        <v>0.7676052056220718</v>
      </c>
      <c r="K178" s="15">
        <v>0.249057</v>
      </c>
      <c r="L178" s="15">
        <f t="shared" si="22"/>
        <v>0.249057</v>
      </c>
      <c r="M178" s="2">
        <f t="shared" si="19"/>
        <v>0</v>
      </c>
    </row>
    <row r="179" spans="1:13" x14ac:dyDescent="0.3">
      <c r="A179" s="6">
        <v>34000</v>
      </c>
      <c r="C179" s="15">
        <v>0.32199300000000003</v>
      </c>
      <c r="D179" s="15">
        <f t="shared" si="20"/>
        <v>0.32199299999999997</v>
      </c>
      <c r="E179" s="2">
        <f t="shared" si="16"/>
        <v>0</v>
      </c>
      <c r="G179" s="16">
        <f t="shared" si="21"/>
        <v>-62.249440000000007</v>
      </c>
      <c r="H179" s="16">
        <f t="shared" si="23"/>
        <v>220.78919999999999</v>
      </c>
      <c r="I179" s="15">
        <f t="shared" si="18"/>
        <v>0.76623008849557528</v>
      </c>
      <c r="K179" s="15">
        <v>0.246721</v>
      </c>
      <c r="L179" s="15">
        <f t="shared" si="22"/>
        <v>0.246721</v>
      </c>
      <c r="M179" s="2">
        <f t="shared" si="19"/>
        <v>0</v>
      </c>
    </row>
    <row r="180" spans="1:13" x14ac:dyDescent="0.3">
      <c r="A180" s="6">
        <v>34200</v>
      </c>
      <c r="C180" s="15">
        <v>0.31954100000000002</v>
      </c>
      <c r="D180" s="15">
        <f t="shared" si="20"/>
        <v>0.31954100000000002</v>
      </c>
      <c r="E180" s="2">
        <f t="shared" si="16"/>
        <v>0</v>
      </c>
      <c r="G180" s="16">
        <f t="shared" si="21"/>
        <v>-62.962671999999998</v>
      </c>
      <c r="H180" s="16">
        <f t="shared" si="23"/>
        <v>220.39295999999999</v>
      </c>
      <c r="I180" s="15">
        <f t="shared" si="18"/>
        <v>0.76485497136907865</v>
      </c>
      <c r="K180" s="15">
        <v>0.24440300000000001</v>
      </c>
      <c r="L180" s="15">
        <f t="shared" si="22"/>
        <v>0.24440200000000001</v>
      </c>
      <c r="M180" s="2">
        <f t="shared" si="19"/>
        <v>0</v>
      </c>
    </row>
    <row r="181" spans="1:13" x14ac:dyDescent="0.3">
      <c r="A181" s="6">
        <v>34400</v>
      </c>
      <c r="C181" s="15">
        <v>0.31710300000000002</v>
      </c>
      <c r="D181" s="15">
        <f t="shared" si="20"/>
        <v>0.31710300000000002</v>
      </c>
      <c r="E181" s="2">
        <f t="shared" si="16"/>
        <v>0</v>
      </c>
      <c r="G181" s="16">
        <f t="shared" si="21"/>
        <v>-63.675904000000003</v>
      </c>
      <c r="H181" s="16">
        <f t="shared" si="23"/>
        <v>219.99671999999998</v>
      </c>
      <c r="I181" s="15">
        <f t="shared" si="18"/>
        <v>0.76347985424258202</v>
      </c>
      <c r="K181" s="15">
        <v>0.24210200000000001</v>
      </c>
      <c r="L181" s="15">
        <f t="shared" si="22"/>
        <v>0.24210200000000001</v>
      </c>
      <c r="M181" s="2">
        <f t="shared" si="19"/>
        <v>0</v>
      </c>
    </row>
    <row r="182" spans="1:13" x14ac:dyDescent="0.3">
      <c r="A182" s="6">
        <v>34600</v>
      </c>
      <c r="C182" s="15">
        <v>0.31467900000000004</v>
      </c>
      <c r="D182" s="15">
        <f t="shared" si="20"/>
        <v>0.31467899999999999</v>
      </c>
      <c r="E182" s="2">
        <f t="shared" si="16"/>
        <v>0</v>
      </c>
      <c r="G182" s="16">
        <f t="shared" si="21"/>
        <v>-64.389136000000008</v>
      </c>
      <c r="H182" s="16">
        <f t="shared" si="23"/>
        <v>219.60048</v>
      </c>
      <c r="I182" s="15">
        <f t="shared" si="18"/>
        <v>0.7621047371160854</v>
      </c>
      <c r="K182" s="15">
        <v>0.239818</v>
      </c>
      <c r="L182" s="15">
        <f t="shared" si="22"/>
        <v>0.239819</v>
      </c>
      <c r="M182" s="2">
        <f t="shared" si="19"/>
        <v>0</v>
      </c>
    </row>
    <row r="183" spans="1:13" x14ac:dyDescent="0.3">
      <c r="A183" s="6">
        <v>34800</v>
      </c>
      <c r="C183" s="15">
        <v>0.31227000000000005</v>
      </c>
      <c r="D183" s="15">
        <f t="shared" si="20"/>
        <v>0.31226999999999999</v>
      </c>
      <c r="E183" s="2">
        <f t="shared" si="16"/>
        <v>0</v>
      </c>
      <c r="G183" s="16">
        <f t="shared" si="21"/>
        <v>-65.102367999999998</v>
      </c>
      <c r="H183" s="16">
        <f t="shared" si="23"/>
        <v>219.20423999999997</v>
      </c>
      <c r="I183" s="15">
        <f t="shared" si="18"/>
        <v>0.76072961998958877</v>
      </c>
      <c r="K183" s="15">
        <v>0.23755299999999999</v>
      </c>
      <c r="L183" s="15">
        <f t="shared" si="22"/>
        <v>0.23755299999999999</v>
      </c>
      <c r="M183" s="2">
        <f t="shared" si="19"/>
        <v>0</v>
      </c>
    </row>
    <row r="184" spans="1:13" x14ac:dyDescent="0.3">
      <c r="A184" s="6">
        <v>35000</v>
      </c>
      <c r="C184" s="15">
        <v>0.30987500000000001</v>
      </c>
      <c r="D184" s="15">
        <f t="shared" si="20"/>
        <v>0.30987500000000001</v>
      </c>
      <c r="E184" s="2">
        <f t="shared" si="16"/>
        <v>0</v>
      </c>
      <c r="G184" s="16">
        <f t="shared" si="21"/>
        <v>-65.815600000000003</v>
      </c>
      <c r="H184" s="16">
        <f t="shared" si="23"/>
        <v>218.80799999999999</v>
      </c>
      <c r="I184" s="15">
        <f t="shared" si="18"/>
        <v>0.75935450286309214</v>
      </c>
      <c r="K184" s="15">
        <v>0.23530499999999999</v>
      </c>
      <c r="L184" s="15">
        <f t="shared" si="22"/>
        <v>0.23530499999999999</v>
      </c>
      <c r="M184" s="2">
        <f t="shared" si="19"/>
        <v>0</v>
      </c>
    </row>
    <row r="185" spans="1:13" x14ac:dyDescent="0.3">
      <c r="A185" s="6">
        <v>35200</v>
      </c>
      <c r="C185" s="15">
        <v>0.30749399999999999</v>
      </c>
      <c r="D185" s="15">
        <f t="shared" si="20"/>
        <v>0.30749399999999999</v>
      </c>
      <c r="E185" s="2">
        <f t="shared" si="16"/>
        <v>0</v>
      </c>
      <c r="G185" s="16">
        <f t="shared" si="21"/>
        <v>-66.528832000000008</v>
      </c>
      <c r="H185" s="16">
        <f t="shared" si="23"/>
        <v>218.41175999999999</v>
      </c>
      <c r="I185" s="15">
        <f t="shared" si="18"/>
        <v>0.75797938573659551</v>
      </c>
      <c r="K185" s="15">
        <v>0.233074</v>
      </c>
      <c r="L185" s="15">
        <f t="shared" si="22"/>
        <v>0.233074</v>
      </c>
      <c r="M185" s="2">
        <f t="shared" si="19"/>
        <v>0</v>
      </c>
    </row>
    <row r="186" spans="1:13" x14ac:dyDescent="0.3">
      <c r="A186" s="6">
        <v>35400</v>
      </c>
      <c r="C186" s="15">
        <v>0.30512600000000001</v>
      </c>
      <c r="D186" s="15">
        <f t="shared" si="20"/>
        <v>0.30512600000000001</v>
      </c>
      <c r="E186" s="2">
        <f t="shared" si="16"/>
        <v>0</v>
      </c>
      <c r="G186" s="16">
        <f t="shared" si="21"/>
        <v>-67.242063999999999</v>
      </c>
      <c r="H186" s="16">
        <f t="shared" si="23"/>
        <v>218.01551999999998</v>
      </c>
      <c r="I186" s="15">
        <f t="shared" si="18"/>
        <v>0.75660426861009888</v>
      </c>
      <c r="K186" s="15">
        <v>0.23086000000000001</v>
      </c>
      <c r="L186" s="15">
        <f t="shared" si="22"/>
        <v>0.23086000000000001</v>
      </c>
      <c r="M186" s="2">
        <f t="shared" si="19"/>
        <v>0</v>
      </c>
    </row>
    <row r="187" spans="1:13" x14ac:dyDescent="0.3">
      <c r="A187" s="6">
        <v>35600</v>
      </c>
      <c r="C187" s="15">
        <v>0.30277300000000001</v>
      </c>
      <c r="D187" s="15">
        <f t="shared" si="20"/>
        <v>0.30277300000000001</v>
      </c>
      <c r="E187" s="2">
        <f t="shared" si="16"/>
        <v>0</v>
      </c>
      <c r="G187" s="16">
        <f t="shared" si="21"/>
        <v>-67.955296000000004</v>
      </c>
      <c r="H187" s="16">
        <f t="shared" si="23"/>
        <v>217.61928</v>
      </c>
      <c r="I187" s="15">
        <f t="shared" si="18"/>
        <v>0.75522915148360237</v>
      </c>
      <c r="K187" s="15">
        <v>0.22866300000000001</v>
      </c>
      <c r="L187" s="15">
        <f t="shared" si="22"/>
        <v>0.22866300000000001</v>
      </c>
      <c r="M187" s="2">
        <f t="shared" si="19"/>
        <v>0</v>
      </c>
    </row>
    <row r="188" spans="1:13" x14ac:dyDescent="0.3">
      <c r="A188" s="6">
        <v>35800</v>
      </c>
      <c r="C188" s="15">
        <v>0.30043400000000003</v>
      </c>
      <c r="D188" s="15">
        <f t="shared" si="20"/>
        <v>0.30043399999999998</v>
      </c>
      <c r="E188" s="2">
        <f t="shared" si="16"/>
        <v>0</v>
      </c>
      <c r="G188" s="16">
        <f t="shared" si="21"/>
        <v>-68.668528000000009</v>
      </c>
      <c r="H188" s="16">
        <f t="shared" si="23"/>
        <v>217.22303999999997</v>
      </c>
      <c r="I188" s="15">
        <f t="shared" si="18"/>
        <v>0.75385403435710563</v>
      </c>
      <c r="K188" s="15">
        <v>0.22648299999999999</v>
      </c>
      <c r="L188" s="15">
        <f t="shared" si="22"/>
        <v>0.22648299999999999</v>
      </c>
      <c r="M188" s="2">
        <f t="shared" si="19"/>
        <v>0</v>
      </c>
    </row>
    <row r="189" spans="1:13" x14ac:dyDescent="0.3">
      <c r="A189" s="6">
        <v>36000</v>
      </c>
      <c r="C189" s="15">
        <v>0.29810900000000001</v>
      </c>
      <c r="D189" s="15">
        <f t="shared" si="20"/>
        <v>0.29810900000000001</v>
      </c>
      <c r="E189" s="2">
        <f t="shared" si="16"/>
        <v>0</v>
      </c>
      <c r="G189" s="16">
        <f t="shared" si="21"/>
        <v>-69.381760000000014</v>
      </c>
      <c r="H189" s="16">
        <f t="shared" si="23"/>
        <v>216.82679999999999</v>
      </c>
      <c r="I189" s="15">
        <f t="shared" si="18"/>
        <v>0.75247891723060911</v>
      </c>
      <c r="K189" s="15">
        <v>0.22432099999999999</v>
      </c>
      <c r="L189" s="15">
        <f t="shared" si="22"/>
        <v>0.22431999999999999</v>
      </c>
      <c r="M189" s="2">
        <f t="shared" si="19"/>
        <v>0</v>
      </c>
    </row>
    <row r="190" spans="1:13" x14ac:dyDescent="0.3">
      <c r="A190" s="6">
        <v>36089.238845144355</v>
      </c>
      <c r="C190" s="15">
        <v>0.29707600000000001</v>
      </c>
      <c r="D190" s="15">
        <f t="shared" si="20"/>
        <v>0.29707499999999998</v>
      </c>
      <c r="E190" s="2">
        <f t="shared" si="16"/>
        <v>0</v>
      </c>
      <c r="G190" s="16">
        <f t="shared" si="21"/>
        <v>-69.699999999999989</v>
      </c>
      <c r="H190" s="16">
        <f t="shared" si="23"/>
        <v>216.64999999999998</v>
      </c>
      <c r="I190" s="15">
        <f>H190/$H$9</f>
        <v>0.75186534790907511</v>
      </c>
      <c r="K190" s="17">
        <v>0.223361</v>
      </c>
      <c r="L190" s="15">
        <f t="shared" si="22"/>
        <v>0.223361</v>
      </c>
      <c r="M190" s="2">
        <f t="shared" si="19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workbookViewId="0">
      <pane ySplit="8" topLeftCell="A9" activePane="bottomLeft" state="frozen"/>
      <selection activeCell="K7" sqref="K7"/>
      <selection pane="bottomLeft" activeCell="A5" sqref="A5"/>
    </sheetView>
  </sheetViews>
  <sheetFormatPr defaultColWidth="8.6328125" defaultRowHeight="13" x14ac:dyDescent="0.3"/>
  <cols>
    <col min="1" max="2" width="8.6328125" style="6"/>
    <col min="3" max="3" width="8.6328125" style="2"/>
    <col min="4" max="4" width="8.6328125" style="3" customWidth="1"/>
    <col min="5" max="11" width="8.6328125" style="3"/>
    <col min="12" max="12" width="8.6328125" style="3" customWidth="1"/>
    <col min="13" max="16384" width="8.6328125" style="3"/>
  </cols>
  <sheetData>
    <row r="1" spans="1:18" x14ac:dyDescent="0.3">
      <c r="A1" s="1" t="s">
        <v>0</v>
      </c>
      <c r="B1" s="1"/>
      <c r="O1" s="1" t="s">
        <v>24</v>
      </c>
    </row>
    <row r="2" spans="1:18" x14ac:dyDescent="0.3">
      <c r="A2" s="1" t="s">
        <v>1</v>
      </c>
      <c r="B2" s="4"/>
      <c r="O2" s="3" t="s">
        <v>96</v>
      </c>
      <c r="Q2" s="18">
        <f>ISA_SI1!C229</f>
        <v>0.29707600000000001</v>
      </c>
    </row>
    <row r="3" spans="1:18" x14ac:dyDescent="0.3">
      <c r="A3" s="1" t="s">
        <v>3</v>
      </c>
      <c r="C3" s="3"/>
      <c r="O3" s="3" t="s">
        <v>25</v>
      </c>
      <c r="Q3" s="18">
        <v>32.1740485564304</v>
      </c>
      <c r="R3" s="3" t="s">
        <v>26</v>
      </c>
    </row>
    <row r="4" spans="1:18" x14ac:dyDescent="0.3">
      <c r="A4" s="4" t="s">
        <v>27</v>
      </c>
      <c r="C4" s="5" t="s">
        <v>92</v>
      </c>
      <c r="D4" s="5"/>
      <c r="E4" s="5"/>
      <c r="F4" s="5"/>
      <c r="G4" s="5"/>
      <c r="H4" s="5"/>
      <c r="I4" s="5"/>
      <c r="J4" s="5"/>
      <c r="K4" s="5" t="s">
        <v>2</v>
      </c>
      <c r="O4" s="3" t="s">
        <v>28</v>
      </c>
      <c r="Q4" s="19">
        <v>3089.8113775394213</v>
      </c>
      <c r="R4" s="3" t="s">
        <v>29</v>
      </c>
    </row>
    <row r="5" spans="1:18" x14ac:dyDescent="0.3">
      <c r="A5" s="3"/>
      <c r="B5" s="3"/>
      <c r="O5" s="3" t="s">
        <v>30</v>
      </c>
      <c r="Q5" s="20">
        <v>216.65</v>
      </c>
      <c r="R5" s="3" t="s">
        <v>23</v>
      </c>
    </row>
    <row r="6" spans="1:18" x14ac:dyDescent="0.3">
      <c r="A6" s="3" t="s">
        <v>11</v>
      </c>
      <c r="B6" s="3"/>
      <c r="C6" s="1" t="s">
        <v>31</v>
      </c>
      <c r="G6" s="1" t="s">
        <v>13</v>
      </c>
      <c r="K6" s="1" t="s">
        <v>32</v>
      </c>
      <c r="L6" s="7"/>
      <c r="M6" s="7"/>
      <c r="O6" s="3" t="s">
        <v>33</v>
      </c>
      <c r="Q6" s="21">
        <f>ROUND(Q3/(Q4*Q5),9)</f>
        <v>4.8062999999999997E-5</v>
      </c>
    </row>
    <row r="7" spans="1:18" x14ac:dyDescent="0.3">
      <c r="A7" s="8" t="s">
        <v>15</v>
      </c>
      <c r="B7" s="9"/>
      <c r="C7" s="9" t="s">
        <v>16</v>
      </c>
      <c r="D7" s="9" t="s">
        <v>16</v>
      </c>
      <c r="E7" s="8" t="s">
        <v>17</v>
      </c>
      <c r="G7" s="10"/>
      <c r="H7" s="11" t="s">
        <v>18</v>
      </c>
      <c r="I7" s="12"/>
      <c r="K7" s="9" t="s">
        <v>19</v>
      </c>
      <c r="L7" s="9" t="s">
        <v>19</v>
      </c>
      <c r="M7" s="8" t="s">
        <v>17</v>
      </c>
      <c r="O7" s="3" t="s">
        <v>34</v>
      </c>
      <c r="Q7" s="22">
        <f>ROUND(Q6*36089,6)</f>
        <v>1.7345459999999999</v>
      </c>
      <c r="R7" s="3" t="s">
        <v>35</v>
      </c>
    </row>
    <row r="8" spans="1:18" x14ac:dyDescent="0.3">
      <c r="A8" s="8" t="s">
        <v>20</v>
      </c>
      <c r="B8" s="13"/>
      <c r="C8" s="13" t="s">
        <v>21</v>
      </c>
      <c r="D8" s="13" t="s">
        <v>21</v>
      </c>
      <c r="E8" s="14">
        <f>SUM(E9:E156)</f>
        <v>0</v>
      </c>
      <c r="G8" s="13" t="s">
        <v>22</v>
      </c>
      <c r="H8" s="13" t="s">
        <v>23</v>
      </c>
      <c r="I8" s="13" t="s">
        <v>36</v>
      </c>
      <c r="K8" s="13" t="s">
        <v>21</v>
      </c>
      <c r="L8" s="13" t="s">
        <v>21</v>
      </c>
      <c r="M8" s="14">
        <f>SUM(M10:M156)</f>
        <v>0</v>
      </c>
    </row>
    <row r="9" spans="1:18" x14ac:dyDescent="0.3">
      <c r="A9" s="6">
        <v>36200</v>
      </c>
      <c r="C9" s="15">
        <v>0.29549799999999998</v>
      </c>
      <c r="D9" s="15">
        <f t="shared" ref="D9:D40" si="0">0.297076/EXP($Q$6*$A9-$Q$7)</f>
        <v>0.29549543795184646</v>
      </c>
      <c r="E9" s="2">
        <f t="shared" ref="E9:E72" si="1">ROUND(D9-C9,5)</f>
        <v>0</v>
      </c>
      <c r="G9" s="16">
        <v>-69.699999999999989</v>
      </c>
      <c r="H9" s="16">
        <v>216.65</v>
      </c>
      <c r="I9" s="15">
        <f>H9/ISA_US1!$H$9</f>
        <v>0.75186534790907522</v>
      </c>
      <c r="K9" s="23">
        <v>0.22217519999999999</v>
      </c>
      <c r="L9" s="15">
        <f t="shared" ref="L9:L40" si="2">D9*I9</f>
        <v>0.2221727802612096</v>
      </c>
      <c r="M9" s="2">
        <f t="shared" ref="M9:M72" si="3">ROUND(L9-K9,5)</f>
        <v>0</v>
      </c>
      <c r="O9" s="2" t="s">
        <v>97</v>
      </c>
    </row>
    <row r="10" spans="1:18" x14ac:dyDescent="0.3">
      <c r="A10" s="6">
        <v>36400</v>
      </c>
      <c r="C10" s="15">
        <v>0.29267100000000001</v>
      </c>
      <c r="D10" s="15">
        <f t="shared" si="0"/>
        <v>0.29266856706191097</v>
      </c>
      <c r="E10" s="2">
        <f t="shared" si="1"/>
        <v>0</v>
      </c>
      <c r="G10" s="16">
        <v>-69.699999999999989</v>
      </c>
      <c r="H10" s="16">
        <v>216.65</v>
      </c>
      <c r="I10" s="15">
        <f>H10/ISA_US1!$H$9</f>
        <v>0.75186534790907522</v>
      </c>
      <c r="K10" s="23">
        <v>0.2200493</v>
      </c>
      <c r="L10" s="15">
        <f t="shared" si="2"/>
        <v>0.22004735399605421</v>
      </c>
      <c r="M10" s="2">
        <f t="shared" si="3"/>
        <v>0</v>
      </c>
      <c r="O10" s="2" t="s">
        <v>93</v>
      </c>
    </row>
    <row r="11" spans="1:18" x14ac:dyDescent="0.3">
      <c r="A11" s="6">
        <v>36600</v>
      </c>
      <c r="C11" s="15">
        <v>0.28987099999999999</v>
      </c>
      <c r="D11" s="15">
        <f t="shared" si="0"/>
        <v>0.2898687395641974</v>
      </c>
      <c r="E11" s="2">
        <f t="shared" si="1"/>
        <v>0</v>
      </c>
      <c r="G11" s="16">
        <v>-69.699999999999989</v>
      </c>
      <c r="H11" s="16">
        <v>216.65</v>
      </c>
      <c r="I11" s="15">
        <f>H11/ISA_US1!$H$9</f>
        <v>0.75186534790907522</v>
      </c>
      <c r="K11" s="23">
        <v>0.2179442</v>
      </c>
      <c r="L11" s="15">
        <f t="shared" si="2"/>
        <v>0.2179422607204004</v>
      </c>
      <c r="M11" s="2">
        <f t="shared" si="3"/>
        <v>0</v>
      </c>
      <c r="O11" s="5" t="s">
        <v>94</v>
      </c>
    </row>
    <row r="12" spans="1:18" x14ac:dyDescent="0.3">
      <c r="A12" s="6">
        <v>36800</v>
      </c>
      <c r="C12" s="15">
        <v>0.28709800000000002</v>
      </c>
      <c r="D12" s="15">
        <f t="shared" si="0"/>
        <v>0.28709569674683288</v>
      </c>
      <c r="E12" s="2">
        <f t="shared" si="1"/>
        <v>0</v>
      </c>
      <c r="G12" s="16">
        <v>-69.699999999999989</v>
      </c>
      <c r="H12" s="16">
        <v>216.65</v>
      </c>
      <c r="I12" s="15">
        <f>H12/ISA_US1!$H$9</f>
        <v>0.75186534790907522</v>
      </c>
      <c r="K12" s="23">
        <v>0.21585889999999999</v>
      </c>
      <c r="L12" s="15">
        <f t="shared" si="2"/>
        <v>0.21585730591775587</v>
      </c>
      <c r="M12" s="2">
        <f t="shared" si="3"/>
        <v>0</v>
      </c>
      <c r="O12" s="24" t="s">
        <v>92</v>
      </c>
      <c r="P12" s="24"/>
      <c r="Q12" s="24"/>
      <c r="R12" s="24"/>
    </row>
    <row r="13" spans="1:18" x14ac:dyDescent="0.3">
      <c r="A13" s="6">
        <v>37000</v>
      </c>
      <c r="C13" s="15">
        <v>0.28435199999999999</v>
      </c>
      <c r="D13" s="15">
        <f t="shared" si="0"/>
        <v>0.2843491823729235</v>
      </c>
      <c r="E13" s="2">
        <f t="shared" si="1"/>
        <v>0</v>
      </c>
      <c r="G13" s="16">
        <v>-69.699999999999989</v>
      </c>
      <c r="H13" s="16">
        <v>216.65</v>
      </c>
      <c r="I13" s="15">
        <f>H13/ISA_US1!$H$9</f>
        <v>0.75186534790907522</v>
      </c>
      <c r="K13" s="23">
        <v>0.21379419999999999</v>
      </c>
      <c r="L13" s="15">
        <f t="shared" si="2"/>
        <v>0.2137922969324792</v>
      </c>
      <c r="M13" s="2">
        <f t="shared" si="3"/>
        <v>0</v>
      </c>
    </row>
    <row r="14" spans="1:18" x14ac:dyDescent="0.3">
      <c r="A14" s="6">
        <v>37200</v>
      </c>
      <c r="C14" s="15">
        <v>0.28163100000000002</v>
      </c>
      <c r="D14" s="15">
        <f t="shared" si="0"/>
        <v>0.28162894265687755</v>
      </c>
      <c r="E14" s="2">
        <f t="shared" si="1"/>
        <v>0</v>
      </c>
      <c r="G14" s="16">
        <v>-69.699999999999989</v>
      </c>
      <c r="H14" s="16">
        <v>216.65</v>
      </c>
      <c r="I14" s="15">
        <f>H14/ISA_US1!$H$9</f>
        <v>0.75186534790907522</v>
      </c>
      <c r="K14" s="23">
        <v>0.2117493</v>
      </c>
      <c r="L14" s="15">
        <f t="shared" si="2"/>
        <v>0.21174704295197824</v>
      </c>
      <c r="M14" s="2">
        <f t="shared" si="3"/>
        <v>0</v>
      </c>
    </row>
    <row r="15" spans="1:18" x14ac:dyDescent="0.3">
      <c r="A15" s="6">
        <v>37400</v>
      </c>
      <c r="C15" s="15">
        <v>0.27893699999999999</v>
      </c>
      <c r="D15" s="15">
        <f t="shared" si="0"/>
        <v>0.27893472624095506</v>
      </c>
      <c r="E15" s="2">
        <f t="shared" si="1"/>
        <v>0</v>
      </c>
      <c r="G15" s="16">
        <v>-69.699999999999989</v>
      </c>
      <c r="H15" s="16">
        <v>216.65</v>
      </c>
      <c r="I15" s="15">
        <f>H15/ISA_US1!$H$9</f>
        <v>0.75186534790907522</v>
      </c>
      <c r="K15" s="23">
        <v>0.2097232</v>
      </c>
      <c r="L15" s="15">
        <f t="shared" si="2"/>
        <v>0.20972135498907832</v>
      </c>
      <c r="M15" s="2">
        <f t="shared" si="3"/>
        <v>0</v>
      </c>
    </row>
    <row r="16" spans="1:18" x14ac:dyDescent="0.3">
      <c r="A16" s="6">
        <v>37600</v>
      </c>
      <c r="C16" s="15">
        <v>0.27626900000000004</v>
      </c>
      <c r="D16" s="15">
        <f t="shared" si="0"/>
        <v>0.27626628417204163</v>
      </c>
      <c r="E16" s="2">
        <f t="shared" si="1"/>
        <v>0</v>
      </c>
      <c r="G16" s="16">
        <v>-69.699999999999989</v>
      </c>
      <c r="H16" s="16">
        <v>216.65</v>
      </c>
      <c r="I16" s="15">
        <f>H16/ISA_US1!$H$9</f>
        <v>0.75186534790907522</v>
      </c>
      <c r="K16" s="23">
        <v>0.20771680000000001</v>
      </c>
      <c r="L16" s="15">
        <f t="shared" si="2"/>
        <v>0.20771504586455952</v>
      </c>
      <c r="M16" s="2">
        <f t="shared" si="3"/>
        <v>0</v>
      </c>
    </row>
    <row r="17" spans="1:13" x14ac:dyDescent="0.3">
      <c r="A17" s="6">
        <v>37800</v>
      </c>
      <c r="C17" s="15">
        <v>0.27362600000000004</v>
      </c>
      <c r="D17" s="15">
        <f t="shared" si="0"/>
        <v>0.27362336987864433</v>
      </c>
      <c r="E17" s="2">
        <f t="shared" si="1"/>
        <v>0</v>
      </c>
      <c r="G17" s="16">
        <v>-69.699999999999989</v>
      </c>
      <c r="H17" s="16">
        <v>216.65</v>
      </c>
      <c r="I17" s="15">
        <f>H17/ISA_US1!$H$9</f>
        <v>0.75186534790907522</v>
      </c>
      <c r="K17" s="23">
        <v>0.2057301</v>
      </c>
      <c r="L17" s="15">
        <f t="shared" si="2"/>
        <v>0.20572793018986049</v>
      </c>
      <c r="M17" s="2">
        <f t="shared" si="3"/>
        <v>0</v>
      </c>
    </row>
    <row r="18" spans="1:13" x14ac:dyDescent="0.3">
      <c r="A18" s="6">
        <v>38000</v>
      </c>
      <c r="C18" s="15">
        <v>0.27100800000000003</v>
      </c>
      <c r="D18" s="15">
        <f t="shared" si="0"/>
        <v>0.2710057391481081</v>
      </c>
      <c r="E18" s="2">
        <f t="shared" si="1"/>
        <v>0</v>
      </c>
      <c r="G18" s="16">
        <v>-69.699999999999989</v>
      </c>
      <c r="H18" s="16">
        <v>216.65</v>
      </c>
      <c r="I18" s="15">
        <f>H18/ISA_US1!$H$9</f>
        <v>0.75186534790907522</v>
      </c>
      <c r="K18" s="23">
        <v>0.2037612</v>
      </c>
      <c r="L18" s="15">
        <f t="shared" si="2"/>
        <v>0.20375982434994838</v>
      </c>
      <c r="M18" s="2">
        <f t="shared" si="3"/>
        <v>0</v>
      </c>
    </row>
    <row r="19" spans="1:13" x14ac:dyDescent="0.3">
      <c r="A19" s="6">
        <v>38200</v>
      </c>
      <c r="C19" s="15">
        <v>0.26841500000000001</v>
      </c>
      <c r="D19" s="15">
        <f t="shared" si="0"/>
        <v>0.26841315010404948</v>
      </c>
      <c r="E19" s="2">
        <f t="shared" si="1"/>
        <v>0</v>
      </c>
      <c r="G19" s="16">
        <v>-69.699999999999989</v>
      </c>
      <c r="H19" s="16">
        <v>216.65</v>
      </c>
      <c r="I19" s="15">
        <f>H19/ISA_US1!$H$9</f>
        <v>0.75186534790907522</v>
      </c>
      <c r="K19" s="23">
        <v>0.20181199999999999</v>
      </c>
      <c r="L19" s="15">
        <f t="shared" si="2"/>
        <v>0.20181054648635199</v>
      </c>
      <c r="M19" s="2">
        <f t="shared" si="3"/>
        <v>0</v>
      </c>
    </row>
    <row r="20" spans="1:13" x14ac:dyDescent="0.3">
      <c r="A20" s="6">
        <v>38400</v>
      </c>
      <c r="C20" s="15">
        <v>0.26584800000000003</v>
      </c>
      <c r="D20" s="15">
        <f t="shared" si="0"/>
        <v>0.26584536318400681</v>
      </c>
      <c r="E20" s="2">
        <f t="shared" si="1"/>
        <v>0</v>
      </c>
      <c r="G20" s="16">
        <v>-69.699999999999989</v>
      </c>
      <c r="H20" s="16">
        <v>216.65</v>
      </c>
      <c r="I20" s="15">
        <f>H20/ISA_US1!$H$9</f>
        <v>0.75186534790907522</v>
      </c>
      <c r="K20" s="23">
        <v>0.19988159999999999</v>
      </c>
      <c r="L20" s="15">
        <f t="shared" si="2"/>
        <v>0.19987991648035774</v>
      </c>
      <c r="M20" s="2">
        <f t="shared" si="3"/>
        <v>0</v>
      </c>
    </row>
    <row r="21" spans="1:13" x14ac:dyDescent="0.3">
      <c r="A21" s="6">
        <v>38600</v>
      </c>
      <c r="C21" s="15">
        <v>0.26330399999999998</v>
      </c>
      <c r="D21" s="15">
        <f t="shared" si="0"/>
        <v>0.26330214111730371</v>
      </c>
      <c r="E21" s="2">
        <f t="shared" si="1"/>
        <v>0</v>
      </c>
      <c r="G21" s="16">
        <v>-69.699999999999989</v>
      </c>
      <c r="H21" s="16">
        <v>216.65</v>
      </c>
      <c r="I21" s="15">
        <f>H21/ISA_US1!$H$9</f>
        <v>0.75186534790907522</v>
      </c>
      <c r="K21" s="23">
        <v>0.1979689</v>
      </c>
      <c r="L21" s="15">
        <f t="shared" si="2"/>
        <v>0.19796775593636598</v>
      </c>
      <c r="M21" s="2">
        <f t="shared" si="3"/>
        <v>0</v>
      </c>
    </row>
    <row r="22" spans="1:13" x14ac:dyDescent="0.3">
      <c r="A22" s="6">
        <v>38800</v>
      </c>
      <c r="C22" s="15">
        <v>0.26078499999999999</v>
      </c>
      <c r="D22" s="15">
        <f t="shared" si="0"/>
        <v>0.26078324890312499</v>
      </c>
      <c r="E22" s="2">
        <f t="shared" si="1"/>
        <v>0</v>
      </c>
      <c r="G22" s="16">
        <v>-69.699999999999989</v>
      </c>
      <c r="H22" s="16">
        <v>216.65</v>
      </c>
      <c r="I22" s="15">
        <f>H22/ISA_US1!$H$9</f>
        <v>0.75186534790907522</v>
      </c>
      <c r="K22" s="23">
        <v>0.196075</v>
      </c>
      <c r="L22" s="15">
        <f t="shared" si="2"/>
        <v>0.19607388816540702</v>
      </c>
      <c r="M22" s="2">
        <f t="shared" si="3"/>
        <v>0</v>
      </c>
    </row>
    <row r="23" spans="1:13" x14ac:dyDescent="0.3">
      <c r="A23" s="6">
        <v>39000</v>
      </c>
      <c r="C23" s="15">
        <v>0.25829000000000002</v>
      </c>
      <c r="D23" s="15">
        <f t="shared" si="0"/>
        <v>0.25828845378880178</v>
      </c>
      <c r="E23" s="2">
        <f t="shared" si="1"/>
        <v>0</v>
      </c>
      <c r="G23" s="16">
        <v>-69.699999999999989</v>
      </c>
      <c r="H23" s="16">
        <v>216.65</v>
      </c>
      <c r="I23" s="15">
        <f>H23/ISA_US1!$H$9</f>
        <v>0.75186534790907522</v>
      </c>
      <c r="K23" s="23">
        <v>0.19419990000000001</v>
      </c>
      <c r="L23" s="15">
        <f t="shared" si="2"/>
        <v>0.19419813816881454</v>
      </c>
      <c r="M23" s="2">
        <f t="shared" si="3"/>
        <v>0</v>
      </c>
    </row>
    <row r="24" spans="1:13" x14ac:dyDescent="0.3">
      <c r="A24" s="6">
        <v>39200</v>
      </c>
      <c r="C24" s="15">
        <v>0.25581999999999999</v>
      </c>
      <c r="D24" s="15">
        <f t="shared" si="0"/>
        <v>0.2558175252483042</v>
      </c>
      <c r="E24" s="2">
        <f t="shared" si="1"/>
        <v>0</v>
      </c>
      <c r="G24" s="16">
        <v>-69.699999999999989</v>
      </c>
      <c r="H24" s="16">
        <v>216.65</v>
      </c>
      <c r="I24" s="15">
        <f>H24/ISA_US1!$H$9</f>
        <v>0.75186534790907522</v>
      </c>
      <c r="K24" s="23">
        <v>0.1923415</v>
      </c>
      <c r="L24" s="15">
        <f t="shared" si="2"/>
        <v>0.19234033262205488</v>
      </c>
      <c r="M24" s="2">
        <f t="shared" si="3"/>
        <v>0</v>
      </c>
    </row>
    <row r="25" spans="1:13" s="2" customFormat="1" x14ac:dyDescent="0.3">
      <c r="A25" s="6">
        <v>39400</v>
      </c>
      <c r="B25" s="6"/>
      <c r="C25" s="15">
        <v>0.25337200000000004</v>
      </c>
      <c r="D25" s="15">
        <f t="shared" si="0"/>
        <v>0.25337023496094063</v>
      </c>
      <c r="E25" s="2">
        <f t="shared" si="1"/>
        <v>0</v>
      </c>
      <c r="F25" s="3"/>
      <c r="G25" s="16">
        <v>-69.699999999999989</v>
      </c>
      <c r="H25" s="16">
        <v>216.65</v>
      </c>
      <c r="I25" s="15">
        <f>H25/ISA_US1!$H$9</f>
        <v>0.75186534790907522</v>
      </c>
      <c r="J25" s="3"/>
      <c r="K25" s="23">
        <v>0.1905019</v>
      </c>
      <c r="L25" s="15">
        <f t="shared" si="2"/>
        <v>0.19050029985871175</v>
      </c>
      <c r="M25" s="2">
        <f t="shared" si="3"/>
        <v>0</v>
      </c>
    </row>
    <row r="26" spans="1:13" s="2" customFormat="1" x14ac:dyDescent="0.3">
      <c r="A26" s="6">
        <v>39600</v>
      </c>
      <c r="B26" s="6"/>
      <c r="C26" s="15">
        <v>0.250948</v>
      </c>
      <c r="D26" s="15">
        <f t="shared" si="0"/>
        <v>0.25094635679025995</v>
      </c>
      <c r="E26" s="2">
        <f t="shared" si="1"/>
        <v>0</v>
      </c>
      <c r="F26" s="3"/>
      <c r="G26" s="16">
        <v>-69.699999999999989</v>
      </c>
      <c r="H26" s="16">
        <v>216.65</v>
      </c>
      <c r="I26" s="15">
        <f>H26/ISA_US1!$H$9</f>
        <v>0.75186534790907522</v>
      </c>
      <c r="J26" s="3"/>
      <c r="K26" s="23">
        <v>0.18867900000000001</v>
      </c>
      <c r="L26" s="15">
        <f t="shared" si="2"/>
        <v>0.18867786985462373</v>
      </c>
      <c r="M26" s="2">
        <f t="shared" si="3"/>
        <v>0</v>
      </c>
    </row>
    <row r="27" spans="1:13" s="2" customFormat="1" x14ac:dyDescent="0.3">
      <c r="A27" s="6">
        <v>39800</v>
      </c>
      <c r="B27" s="6"/>
      <c r="C27" s="15">
        <v>0.24854799999999999</v>
      </c>
      <c r="D27" s="15">
        <f t="shared" si="0"/>
        <v>0.24854566676315579</v>
      </c>
      <c r="E27" s="2">
        <f t="shared" si="1"/>
        <v>0</v>
      </c>
      <c r="F27" s="3"/>
      <c r="G27" s="16">
        <v>-69.699999999999989</v>
      </c>
      <c r="H27" s="16">
        <v>216.65</v>
      </c>
      <c r="I27" s="15">
        <f>H27/ISA_US1!$H$9</f>
        <v>0.75186534790907522</v>
      </c>
      <c r="J27" s="3"/>
      <c r="K27" s="23">
        <v>0.18687390000000001</v>
      </c>
      <c r="L27" s="15">
        <f t="shared" si="2"/>
        <v>0.18687287421217319</v>
      </c>
      <c r="M27" s="2">
        <f t="shared" si="3"/>
        <v>0</v>
      </c>
    </row>
    <row r="28" spans="1:13" s="2" customFormat="1" x14ac:dyDescent="0.3">
      <c r="A28" s="6">
        <v>40000</v>
      </c>
      <c r="B28" s="6"/>
      <c r="C28" s="15">
        <v>0.24617</v>
      </c>
      <c r="D28" s="15">
        <f t="shared" si="0"/>
        <v>0.24616794304917111</v>
      </c>
      <c r="E28" s="2">
        <f t="shared" si="1"/>
        <v>0</v>
      </c>
      <c r="F28" s="3"/>
      <c r="G28" s="16">
        <v>-69.699999999999989</v>
      </c>
      <c r="H28" s="16">
        <v>216.65</v>
      </c>
      <c r="I28" s="15">
        <f>H28/ISA_US1!$H$9</f>
        <v>0.75186534790907522</v>
      </c>
      <c r="J28" s="3"/>
      <c r="K28" s="23">
        <v>0.18508659999999999</v>
      </c>
      <c r="L28" s="15">
        <f t="shared" si="2"/>
        <v>0.18508514614472646</v>
      </c>
      <c r="M28" s="2">
        <f t="shared" si="3"/>
        <v>0</v>
      </c>
    </row>
    <row r="29" spans="1:13" s="2" customFormat="1" x14ac:dyDescent="0.3">
      <c r="A29" s="6">
        <v>40200</v>
      </c>
      <c r="B29" s="6"/>
      <c r="C29" s="15">
        <v>0.243815</v>
      </c>
      <c r="D29" s="15">
        <f t="shared" si="0"/>
        <v>0.24381296594000021</v>
      </c>
      <c r="E29" s="2">
        <f t="shared" si="1"/>
        <v>0</v>
      </c>
      <c r="F29" s="3"/>
      <c r="G29" s="16">
        <v>-69.699999999999989</v>
      </c>
      <c r="H29" s="16">
        <v>216.65</v>
      </c>
      <c r="I29" s="15">
        <f>H29/ISA_US1!$H$9</f>
        <v>0.75186534790907522</v>
      </c>
      <c r="J29" s="3"/>
      <c r="K29" s="23">
        <v>0.18331610000000001</v>
      </c>
      <c r="L29" s="15">
        <f t="shared" si="2"/>
        <v>0.18331452046122176</v>
      </c>
      <c r="M29" s="2">
        <f t="shared" si="3"/>
        <v>0</v>
      </c>
    </row>
    <row r="30" spans="1:13" s="2" customFormat="1" x14ac:dyDescent="0.3">
      <c r="A30" s="6">
        <v>40400</v>
      </c>
      <c r="B30" s="6"/>
      <c r="C30" s="15">
        <v>0.24148200000000003</v>
      </c>
      <c r="D30" s="15">
        <f t="shared" si="0"/>
        <v>0.2414805178291872</v>
      </c>
      <c r="E30" s="2">
        <f t="shared" si="1"/>
        <v>0</v>
      </c>
      <c r="F30" s="3"/>
      <c r="G30" s="16">
        <v>-69.699999999999989</v>
      </c>
      <c r="H30" s="16">
        <v>216.65</v>
      </c>
      <c r="I30" s="15">
        <f>H30/ISA_US1!$H$9</f>
        <v>0.75186534790907522</v>
      </c>
      <c r="J30" s="3"/>
      <c r="K30" s="23">
        <v>0.18156230000000001</v>
      </c>
      <c r="L30" s="15">
        <f t="shared" si="2"/>
        <v>0.18156083355090546</v>
      </c>
      <c r="M30" s="2">
        <f t="shared" si="3"/>
        <v>0</v>
      </c>
    </row>
    <row r="31" spans="1:13" s="2" customFormat="1" x14ac:dyDescent="0.3">
      <c r="A31" s="6">
        <v>40600</v>
      </c>
      <c r="B31" s="6"/>
      <c r="C31" s="15">
        <v>0.239172</v>
      </c>
      <c r="D31" s="15">
        <f t="shared" si="0"/>
        <v>0.23917038319201847</v>
      </c>
      <c r="E31" s="2">
        <f t="shared" si="1"/>
        <v>0</v>
      </c>
      <c r="F31" s="3"/>
      <c r="G31" s="16">
        <v>-69.699999999999989</v>
      </c>
      <c r="H31" s="16">
        <v>216.65</v>
      </c>
      <c r="I31" s="15">
        <f>H31/ISA_US1!$H$9</f>
        <v>0.75186534790907522</v>
      </c>
      <c r="J31" s="3"/>
      <c r="K31" s="23">
        <v>0.17982529999999999</v>
      </c>
      <c r="L31" s="15">
        <f t="shared" si="2"/>
        <v>0.17982392336821382</v>
      </c>
      <c r="M31" s="2">
        <f t="shared" si="3"/>
        <v>0</v>
      </c>
    </row>
    <row r="32" spans="1:13" s="2" customFormat="1" x14ac:dyDescent="0.3">
      <c r="A32" s="6">
        <v>40800</v>
      </c>
      <c r="B32" s="6"/>
      <c r="C32" s="15">
        <v>0.23688400000000001</v>
      </c>
      <c r="D32" s="15">
        <f t="shared" si="0"/>
        <v>0.23688234856560764</v>
      </c>
      <c r="E32" s="2">
        <f t="shared" si="1"/>
        <v>0</v>
      </c>
      <c r="F32" s="3"/>
      <c r="G32" s="16">
        <v>-69.699999999999989</v>
      </c>
      <c r="H32" s="16">
        <v>216.65</v>
      </c>
      <c r="I32" s="15">
        <f>H32/ISA_US1!$H$9</f>
        <v>0.75186534790907522</v>
      </c>
      <c r="J32" s="3"/>
      <c r="K32" s="23">
        <v>0.17810509999999999</v>
      </c>
      <c r="L32" s="15">
        <f t="shared" si="2"/>
        <v>0.17810362941779942</v>
      </c>
      <c r="M32" s="2">
        <f t="shared" si="3"/>
        <v>0</v>
      </c>
    </row>
    <row r="33" spans="1:13" s="2" customFormat="1" x14ac:dyDescent="0.3">
      <c r="A33" s="6">
        <v>41000</v>
      </c>
      <c r="B33" s="6"/>
      <c r="C33" s="15">
        <v>0.23461799999999999</v>
      </c>
      <c r="D33" s="15">
        <f t="shared" si="0"/>
        <v>0.23461620252917098</v>
      </c>
      <c r="E33" s="2">
        <f t="shared" si="1"/>
        <v>0</v>
      </c>
      <c r="F33" s="3"/>
      <c r="G33" s="16">
        <v>-69.699999999999989</v>
      </c>
      <c r="H33" s="16">
        <v>216.65</v>
      </c>
      <c r="I33" s="15">
        <f>H33/ISA_US1!$H$9</f>
        <v>0.75186534790907522</v>
      </c>
      <c r="J33" s="3"/>
      <c r="K33" s="23">
        <v>0.17640069999999999</v>
      </c>
      <c r="L33" s="15">
        <f t="shared" si="2"/>
        <v>0.17639979273970119</v>
      </c>
      <c r="M33" s="2">
        <f t="shared" si="3"/>
        <v>0</v>
      </c>
    </row>
    <row r="34" spans="1:13" s="2" customFormat="1" x14ac:dyDescent="0.3">
      <c r="A34" s="6">
        <v>41200</v>
      </c>
      <c r="B34" s="6"/>
      <c r="C34" s="15">
        <v>0.232373</v>
      </c>
      <c r="D34" s="15">
        <f t="shared" si="0"/>
        <v>0.23237173568449157</v>
      </c>
      <c r="E34" s="2">
        <f t="shared" si="1"/>
        <v>0</v>
      </c>
      <c r="F34" s="3"/>
      <c r="G34" s="16">
        <v>-69.699999999999989</v>
      </c>
      <c r="H34" s="16">
        <v>216.65</v>
      </c>
      <c r="I34" s="15">
        <f>H34/ISA_US1!$H$9</f>
        <v>0.75186534790907522</v>
      </c>
      <c r="J34" s="3"/>
      <c r="K34" s="23">
        <v>0.17471310000000001</v>
      </c>
      <c r="L34" s="15">
        <f t="shared" si="2"/>
        <v>0.17471225589465592</v>
      </c>
      <c r="M34" s="2">
        <f t="shared" si="3"/>
        <v>0</v>
      </c>
    </row>
    <row r="35" spans="1:13" s="2" customFormat="1" x14ac:dyDescent="0.3">
      <c r="A35" s="6">
        <v>41400</v>
      </c>
      <c r="B35" s="6"/>
      <c r="C35" s="15">
        <v>0.23014999999999999</v>
      </c>
      <c r="D35" s="15">
        <f t="shared" si="0"/>
        <v>0.2301487406365702</v>
      </c>
      <c r="E35" s="2">
        <f t="shared" si="1"/>
        <v>0</v>
      </c>
      <c r="F35" s="3"/>
      <c r="G35" s="16">
        <v>-69.699999999999989</v>
      </c>
      <c r="H35" s="16">
        <v>216.65</v>
      </c>
      <c r="I35" s="15">
        <f>H35/ISA_US1!$H$9</f>
        <v>0.75186534790907522</v>
      </c>
      <c r="J35" s="3"/>
      <c r="K35" s="23">
        <v>0.17304220000000001</v>
      </c>
      <c r="L35" s="15">
        <f t="shared" si="2"/>
        <v>0.17304086294955037</v>
      </c>
      <c r="M35" s="2">
        <f t="shared" si="3"/>
        <v>0</v>
      </c>
    </row>
    <row r="36" spans="1:13" s="2" customFormat="1" x14ac:dyDescent="0.3">
      <c r="A36" s="6">
        <v>41600</v>
      </c>
      <c r="B36" s="6"/>
      <c r="C36" s="15">
        <v>0.22794900000000001</v>
      </c>
      <c r="D36" s="15">
        <f t="shared" si="0"/>
        <v>0.22794701197446185</v>
      </c>
      <c r="E36" s="2">
        <f t="shared" si="1"/>
        <v>0</v>
      </c>
      <c r="F36" s="3"/>
      <c r="G36" s="16">
        <v>-69.699999999999989</v>
      </c>
      <c r="H36" s="16">
        <v>216.65</v>
      </c>
      <c r="I36" s="15">
        <f>H36/ISA_US1!$H$9</f>
        <v>0.75186534790907522</v>
      </c>
      <c r="J36" s="3"/>
      <c r="K36" s="23">
        <v>0.17138610000000001</v>
      </c>
      <c r="L36" s="15">
        <f t="shared" si="2"/>
        <v>0.1713854594630129</v>
      </c>
      <c r="M36" s="2">
        <f t="shared" si="3"/>
        <v>0</v>
      </c>
    </row>
    <row r="37" spans="1:13" s="2" customFormat="1" x14ac:dyDescent="0.3">
      <c r="A37" s="6">
        <v>41800</v>
      </c>
      <c r="B37" s="6"/>
      <c r="C37" s="15">
        <v>0.22576800000000002</v>
      </c>
      <c r="D37" s="15">
        <f t="shared" si="0"/>
        <v>0.2257663462522945</v>
      </c>
      <c r="E37" s="2">
        <f t="shared" si="1"/>
        <v>0</v>
      </c>
      <c r="F37" s="3"/>
      <c r="G37" s="16">
        <v>-69.699999999999989</v>
      </c>
      <c r="H37" s="16">
        <v>216.65</v>
      </c>
      <c r="I37" s="15">
        <f>H37/ISA_US1!$H$9</f>
        <v>0.75186534790907522</v>
      </c>
      <c r="J37" s="3"/>
      <c r="K37" s="23">
        <v>0.16974690000000001</v>
      </c>
      <c r="L37" s="15">
        <f t="shared" si="2"/>
        <v>0.16974589247114213</v>
      </c>
      <c r="M37" s="2">
        <f t="shared" si="3"/>
        <v>0</v>
      </c>
    </row>
    <row r="38" spans="1:13" s="2" customFormat="1" x14ac:dyDescent="0.3">
      <c r="A38" s="6">
        <v>42000</v>
      </c>
      <c r="B38" s="6"/>
      <c r="C38" s="15">
        <v>0.223608</v>
      </c>
      <c r="D38" s="15">
        <f t="shared" si="0"/>
        <v>0.22360654197047095</v>
      </c>
      <c r="E38" s="2">
        <f t="shared" si="1"/>
        <v>0</v>
      </c>
      <c r="F38" s="3"/>
      <c r="G38" s="16">
        <v>-69.699999999999989</v>
      </c>
      <c r="H38" s="16">
        <v>216.65</v>
      </c>
      <c r="I38" s="15">
        <f>H38/ISA_US1!$H$9</f>
        <v>0.75186534790907522</v>
      </c>
      <c r="J38" s="3"/>
      <c r="K38" s="23">
        <v>0.16812340000000001</v>
      </c>
      <c r="L38" s="15">
        <f t="shared" si="2"/>
        <v>0.16812201047337336</v>
      </c>
      <c r="M38" s="2">
        <f t="shared" si="3"/>
        <v>0</v>
      </c>
    </row>
    <row r="39" spans="1:13" s="2" customFormat="1" x14ac:dyDescent="0.3">
      <c r="A39" s="6">
        <v>42200</v>
      </c>
      <c r="B39" s="6"/>
      <c r="C39" s="15">
        <v>0.22146900000000003</v>
      </c>
      <c r="D39" s="15">
        <f t="shared" si="0"/>
        <v>0.22146739955704897</v>
      </c>
      <c r="E39" s="2">
        <f t="shared" si="1"/>
        <v>0</v>
      </c>
      <c r="F39" s="3"/>
      <c r="G39" s="16">
        <v>-69.699999999999989</v>
      </c>
      <c r="H39" s="16">
        <v>216.65</v>
      </c>
      <c r="I39" s="15">
        <f>H39/ISA_US1!$H$9</f>
        <v>0.75186534790907522</v>
      </c>
      <c r="J39" s="3"/>
      <c r="K39" s="23">
        <v>0.16651469999999999</v>
      </c>
      <c r="L39" s="15">
        <f t="shared" si="2"/>
        <v>0.16651366341847879</v>
      </c>
      <c r="M39" s="2">
        <f t="shared" si="3"/>
        <v>0</v>
      </c>
    </row>
    <row r="40" spans="1:13" s="2" customFormat="1" x14ac:dyDescent="0.3">
      <c r="A40" s="6">
        <v>42400</v>
      </c>
      <c r="B40" s="6"/>
      <c r="C40" s="15">
        <v>0.21934999999999999</v>
      </c>
      <c r="D40" s="15">
        <f t="shared" si="0"/>
        <v>0.21934872134930095</v>
      </c>
      <c r="E40" s="2">
        <f t="shared" si="1"/>
        <v>0</v>
      </c>
      <c r="F40" s="3"/>
      <c r="G40" s="16">
        <v>-69.699999999999989</v>
      </c>
      <c r="H40" s="16">
        <v>216.65</v>
      </c>
      <c r="I40" s="15">
        <f>H40/ISA_US1!$H$9</f>
        <v>0.75186534790907522</v>
      </c>
      <c r="J40" s="3"/>
      <c r="K40" s="23">
        <v>0.16492180000000001</v>
      </c>
      <c r="L40" s="15">
        <f t="shared" si="2"/>
        <v>0.16492070269070294</v>
      </c>
      <c r="M40" s="2">
        <f t="shared" si="3"/>
        <v>0</v>
      </c>
    </row>
    <row r="41" spans="1:13" s="2" customFormat="1" x14ac:dyDescent="0.3">
      <c r="A41" s="6">
        <v>42600</v>
      </c>
      <c r="B41" s="6"/>
      <c r="C41" s="15">
        <v>0.217252</v>
      </c>
      <c r="D41" s="15">
        <f t="shared" ref="D41:D72" si="4">0.297076/EXP($Q$6*$A41-$Q$7)</f>
        <v>0.21725031157544858</v>
      </c>
      <c r="E41" s="2">
        <f t="shared" si="1"/>
        <v>0</v>
      </c>
      <c r="F41" s="3"/>
      <c r="G41" s="16">
        <v>-69.699999999999989</v>
      </c>
      <c r="H41" s="16">
        <v>216.65</v>
      </c>
      <c r="I41" s="15">
        <f>H41/ISA_US1!$H$9</f>
        <v>0.75186534790907522</v>
      </c>
      <c r="J41" s="3"/>
      <c r="K41" s="23">
        <v>0.16334370000000001</v>
      </c>
      <c r="L41" s="15">
        <f t="shared" ref="L41:L72" si="5">D41*I41</f>
        <v>0.16334298109602963</v>
      </c>
      <c r="M41" s="2">
        <f t="shared" si="3"/>
        <v>0</v>
      </c>
    </row>
    <row r="42" spans="1:13" s="2" customFormat="1" x14ac:dyDescent="0.3">
      <c r="A42" s="6">
        <v>42800</v>
      </c>
      <c r="B42" s="6"/>
      <c r="C42" s="15">
        <v>0.21517300000000003</v>
      </c>
      <c r="D42" s="15">
        <f t="shared" si="4"/>
        <v>0.21517197633657376</v>
      </c>
      <c r="E42" s="2">
        <f t="shared" si="1"/>
        <v>0</v>
      </c>
      <c r="F42" s="3"/>
      <c r="G42" s="16">
        <v>-69.699999999999989</v>
      </c>
      <c r="H42" s="16">
        <v>216.65</v>
      </c>
      <c r="I42" s="15">
        <f>H42/ISA_US1!$H$9</f>
        <v>0.75186534790907522</v>
      </c>
      <c r="J42" s="3"/>
      <c r="K42" s="23">
        <v>0.16178139999999999</v>
      </c>
      <c r="L42" s="15">
        <f t="shared" si="5"/>
        <v>0.16178035284858133</v>
      </c>
      <c r="M42" s="2">
        <f t="shared" si="3"/>
        <v>0</v>
      </c>
    </row>
    <row r="43" spans="1:13" s="2" customFormat="1" x14ac:dyDescent="0.3">
      <c r="A43" s="6">
        <v>43000</v>
      </c>
      <c r="B43" s="6"/>
      <c r="C43" s="15">
        <v>0.213115</v>
      </c>
      <c r="D43" s="15">
        <f t="shared" si="4"/>
        <v>0.2131135235887012</v>
      </c>
      <c r="E43" s="2">
        <f t="shared" si="1"/>
        <v>0</v>
      </c>
      <c r="F43" s="3"/>
      <c r="G43" s="16">
        <v>-69.699999999999989</v>
      </c>
      <c r="H43" s="16">
        <v>216.65</v>
      </c>
      <c r="I43" s="15">
        <f>H43/ISA_US1!$H$9</f>
        <v>0.75186534790907522</v>
      </c>
      <c r="J43" s="3"/>
      <c r="K43" s="23">
        <v>0.16023390000000001</v>
      </c>
      <c r="L43" s="15">
        <f t="shared" si="5"/>
        <v>0.16023267355714774</v>
      </c>
      <c r="M43" s="2">
        <f t="shared" si="3"/>
        <v>0</v>
      </c>
    </row>
    <row r="44" spans="1:13" s="2" customFormat="1" x14ac:dyDescent="0.3">
      <c r="A44" s="6">
        <v>43200</v>
      </c>
      <c r="B44" s="6"/>
      <c r="C44" s="15">
        <v>0.21107600000000001</v>
      </c>
      <c r="D44" s="15">
        <f t="shared" si="4"/>
        <v>0.21107476312505344</v>
      </c>
      <c r="E44" s="2">
        <f t="shared" si="1"/>
        <v>0</v>
      </c>
      <c r="F44" s="3"/>
      <c r="G44" s="16">
        <v>-69.699999999999989</v>
      </c>
      <c r="H44" s="16">
        <v>216.65</v>
      </c>
      <c r="I44" s="15">
        <f>H44/ISA_US1!$H$9</f>
        <v>0.75186534790907522</v>
      </c>
      <c r="J44" s="3"/>
      <c r="K44" s="23">
        <v>0.15870119999999999</v>
      </c>
      <c r="L44" s="15">
        <f t="shared" si="5"/>
        <v>0.15869980021184393</v>
      </c>
      <c r="M44" s="2">
        <f t="shared" si="3"/>
        <v>0</v>
      </c>
    </row>
    <row r="45" spans="1:13" s="2" customFormat="1" x14ac:dyDescent="0.3">
      <c r="A45" s="6">
        <v>43400</v>
      </c>
      <c r="B45" s="6"/>
      <c r="C45" s="15">
        <v>0.20905700000000002</v>
      </c>
      <c r="D45" s="15">
        <f t="shared" si="4"/>
        <v>0.20905550655847491</v>
      </c>
      <c r="E45" s="2">
        <f t="shared" si="1"/>
        <v>0</v>
      </c>
      <c r="F45" s="3"/>
      <c r="G45" s="16">
        <v>-69.699999999999989</v>
      </c>
      <c r="H45" s="16">
        <v>216.65</v>
      </c>
      <c r="I45" s="15">
        <f>H45/ISA_US1!$H$9</f>
        <v>0.75186534790907522</v>
      </c>
      <c r="J45" s="3"/>
      <c r="K45" s="23">
        <v>0.1571823</v>
      </c>
      <c r="L45" s="15">
        <f t="shared" si="5"/>
        <v>0.1571815911708957</v>
      </c>
      <c r="M45" s="2">
        <f t="shared" si="3"/>
        <v>0</v>
      </c>
    </row>
    <row r="46" spans="1:13" s="2" customFormat="1" x14ac:dyDescent="0.3">
      <c r="A46" s="6">
        <v>43600</v>
      </c>
      <c r="B46" s="6"/>
      <c r="C46" s="15">
        <v>0.20705700000000002</v>
      </c>
      <c r="D46" s="15">
        <f t="shared" si="4"/>
        <v>0.20705556730402463</v>
      </c>
      <c r="E46" s="2">
        <f t="shared" si="1"/>
        <v>0</v>
      </c>
      <c r="F46" s="3"/>
      <c r="G46" s="16">
        <v>-69.699999999999989</v>
      </c>
      <c r="H46" s="16">
        <v>216.65</v>
      </c>
      <c r="I46" s="15">
        <f>H46/ISA_US1!$H$9</f>
        <v>0.75186534790907522</v>
      </c>
      <c r="J46" s="3"/>
      <c r="K46" s="23">
        <v>0.15567919999999999</v>
      </c>
      <c r="L46" s="15">
        <f t="shared" si="5"/>
        <v>0.15567790614755142</v>
      </c>
      <c r="M46" s="2">
        <f t="shared" si="3"/>
        <v>0</v>
      </c>
    </row>
    <row r="47" spans="1:13" s="2" customFormat="1" x14ac:dyDescent="0.3">
      <c r="A47" s="6">
        <v>43800</v>
      </c>
      <c r="B47" s="6"/>
      <c r="C47" s="15">
        <v>0.20507600000000001</v>
      </c>
      <c r="D47" s="15">
        <f t="shared" si="4"/>
        <v>0.20507476056173496</v>
      </c>
      <c r="E47" s="2">
        <f t="shared" si="1"/>
        <v>0</v>
      </c>
      <c r="F47" s="3"/>
      <c r="G47" s="16">
        <v>-69.699999999999989</v>
      </c>
      <c r="H47" s="16">
        <v>216.65</v>
      </c>
      <c r="I47" s="15">
        <f>H47/ISA_US1!$H$9</f>
        <v>0.75186534790907522</v>
      </c>
      <c r="J47" s="3"/>
      <c r="K47" s="23">
        <v>0.15418899999999999</v>
      </c>
      <c r="L47" s="15">
        <f t="shared" si="5"/>
        <v>0.15418860619711916</v>
      </c>
      <c r="M47" s="2">
        <f t="shared" si="3"/>
        <v>0</v>
      </c>
    </row>
    <row r="48" spans="1:13" s="2" customFormat="1" x14ac:dyDescent="0.3">
      <c r="A48" s="6">
        <v>44000</v>
      </c>
      <c r="B48" s="6"/>
      <c r="C48" s="15">
        <v>0.20311400000000002</v>
      </c>
      <c r="D48" s="15">
        <f t="shared" si="4"/>
        <v>0.20311290329953605</v>
      </c>
      <c r="E48" s="2">
        <f t="shared" si="1"/>
        <v>0</v>
      </c>
      <c r="F48" s="3"/>
      <c r="G48" s="16">
        <v>-69.699999999999989</v>
      </c>
      <c r="H48" s="16">
        <v>216.65</v>
      </c>
      <c r="I48" s="15">
        <f>H48/ISA_US1!$H$9</f>
        <v>0.75186534790907522</v>
      </c>
      <c r="J48" s="3"/>
      <c r="K48" s="23">
        <v>0.1527145</v>
      </c>
      <c r="L48" s="15">
        <f t="shared" si="5"/>
        <v>0.15271355370412804</v>
      </c>
      <c r="M48" s="2">
        <f t="shared" si="3"/>
        <v>0</v>
      </c>
    </row>
    <row r="49" spans="1:13" s="2" customFormat="1" x14ac:dyDescent="0.3">
      <c r="A49" s="6">
        <v>44200</v>
      </c>
      <c r="B49" s="6"/>
      <c r="C49" s="15">
        <v>0.20117099999999999</v>
      </c>
      <c r="D49" s="15">
        <f t="shared" si="4"/>
        <v>0.20116981423634267</v>
      </c>
      <c r="E49" s="2">
        <f t="shared" si="1"/>
        <v>0</v>
      </c>
      <c r="F49" s="3"/>
      <c r="G49" s="16">
        <v>-69.699999999999989</v>
      </c>
      <c r="H49" s="16">
        <v>216.65</v>
      </c>
      <c r="I49" s="15">
        <f>H49/ISA_US1!$H$9</f>
        <v>0.75186534790907522</v>
      </c>
      <c r="J49" s="3"/>
      <c r="K49" s="23">
        <v>0.1512539</v>
      </c>
      <c r="L49" s="15">
        <f t="shared" si="5"/>
        <v>0.15125261236961182</v>
      </c>
      <c r="M49" s="2">
        <f t="shared" si="3"/>
        <v>0</v>
      </c>
    </row>
    <row r="50" spans="1:13" s="2" customFormat="1" x14ac:dyDescent="0.3">
      <c r="A50" s="6">
        <v>44400</v>
      </c>
      <c r="B50" s="6"/>
      <c r="C50" s="15">
        <v>0.19924600000000001</v>
      </c>
      <c r="D50" s="15">
        <f t="shared" si="4"/>
        <v>0.19924531382530367</v>
      </c>
      <c r="E50" s="2">
        <f t="shared" si="1"/>
        <v>0</v>
      </c>
      <c r="F50" s="3"/>
      <c r="G50" s="16">
        <v>-69.699999999999989</v>
      </c>
      <c r="H50" s="16">
        <v>216.65</v>
      </c>
      <c r="I50" s="15">
        <f>H50/ISA_US1!$H$9</f>
        <v>0.75186534790907522</v>
      </c>
      <c r="J50" s="3"/>
      <c r="K50" s="23">
        <v>0.1498061</v>
      </c>
      <c r="L50" s="15">
        <f t="shared" si="5"/>
        <v>0.14980564719851483</v>
      </c>
      <c r="M50" s="2">
        <f t="shared" si="3"/>
        <v>0</v>
      </c>
    </row>
    <row r="51" spans="1:13" s="2" customFormat="1" x14ac:dyDescent="0.3">
      <c r="A51" s="6">
        <v>44600</v>
      </c>
      <c r="B51" s="6"/>
      <c r="C51" s="15">
        <v>0.19734000000000002</v>
      </c>
      <c r="D51" s="15">
        <f t="shared" si="4"/>
        <v>0.19733922423721131</v>
      </c>
      <c r="E51" s="2">
        <f t="shared" si="1"/>
        <v>0</v>
      </c>
      <c r="F51" s="3"/>
      <c r="G51" s="16">
        <v>-69.699999999999989</v>
      </c>
      <c r="H51" s="16">
        <v>216.65</v>
      </c>
      <c r="I51" s="15">
        <f>H51/ISA_US1!$H$9</f>
        <v>0.75186534790907522</v>
      </c>
      <c r="J51" s="3"/>
      <c r="K51" s="23">
        <v>0.14837310000000001</v>
      </c>
      <c r="L51" s="15">
        <f t="shared" si="5"/>
        <v>0.14837252448721788</v>
      </c>
      <c r="M51" s="2">
        <f t="shared" si="3"/>
        <v>0</v>
      </c>
    </row>
    <row r="52" spans="1:13" s="2" customFormat="1" x14ac:dyDescent="0.3">
      <c r="A52" s="6">
        <v>44800</v>
      </c>
      <c r="B52" s="6"/>
      <c r="C52" s="15">
        <v>0.19545200000000001</v>
      </c>
      <c r="D52" s="15">
        <f t="shared" si="4"/>
        <v>0.1954513693440689</v>
      </c>
      <c r="E52" s="2">
        <f t="shared" si="1"/>
        <v>0</v>
      </c>
      <c r="F52" s="3"/>
      <c r="G52" s="16">
        <v>-69.699999999999989</v>
      </c>
      <c r="H52" s="16">
        <v>216.65</v>
      </c>
      <c r="I52" s="15">
        <f>H52/ISA_US1!$H$9</f>
        <v>0.75186534790907522</v>
      </c>
      <c r="J52" s="3"/>
      <c r="K52" s="23">
        <v>0.1469539</v>
      </c>
      <c r="L52" s="15">
        <f t="shared" si="5"/>
        <v>0.14695311181118353</v>
      </c>
      <c r="M52" s="2">
        <f t="shared" si="3"/>
        <v>0</v>
      </c>
    </row>
    <row r="53" spans="1:13" s="2" customFormat="1" x14ac:dyDescent="0.3">
      <c r="A53" s="6">
        <v>45000</v>
      </c>
      <c r="B53" s="6"/>
      <c r="C53" s="15">
        <v>0.19358300000000001</v>
      </c>
      <c r="D53" s="15">
        <f t="shared" si="4"/>
        <v>0.19358157470281681</v>
      </c>
      <c r="E53" s="2">
        <f t="shared" si="1"/>
        <v>0</v>
      </c>
      <c r="F53" s="3"/>
      <c r="G53" s="16">
        <v>-69.699999999999989</v>
      </c>
      <c r="H53" s="16">
        <v>216.65</v>
      </c>
      <c r="I53" s="15">
        <f>H53/ISA_US1!$H$9</f>
        <v>0.75186534790907522</v>
      </c>
      <c r="J53" s="3"/>
      <c r="K53" s="23">
        <v>0.1455485</v>
      </c>
      <c r="L53" s="15">
        <f t="shared" si="5"/>
        <v>0.14554727801271999</v>
      </c>
      <c r="M53" s="2">
        <f t="shared" si="3"/>
        <v>0</v>
      </c>
    </row>
    <row r="54" spans="1:13" s="2" customFormat="1" x14ac:dyDescent="0.3">
      <c r="A54" s="6">
        <v>45200</v>
      </c>
      <c r="B54" s="6"/>
      <c r="C54" s="15">
        <v>0.19173100000000001</v>
      </c>
      <c r="D54" s="15">
        <f t="shared" si="4"/>
        <v>0.19172966753921294</v>
      </c>
      <c r="E54" s="2">
        <f t="shared" si="1"/>
        <v>0</v>
      </c>
      <c r="F54" s="3"/>
      <c r="G54" s="16">
        <v>-69.699999999999989</v>
      </c>
      <c r="H54" s="16">
        <v>216.65</v>
      </c>
      <c r="I54" s="15">
        <f>H54/ISA_US1!$H$9</f>
        <v>0.75186534790907522</v>
      </c>
      <c r="J54" s="3"/>
      <c r="K54" s="23">
        <v>0.1441559</v>
      </c>
      <c r="L54" s="15">
        <f t="shared" si="5"/>
        <v>0.14415489318886165</v>
      </c>
      <c r="M54" s="2">
        <f t="shared" si="3"/>
        <v>0</v>
      </c>
    </row>
    <row r="55" spans="1:13" s="2" customFormat="1" x14ac:dyDescent="0.3">
      <c r="A55" s="6">
        <v>45400</v>
      </c>
      <c r="B55" s="6"/>
      <c r="C55" s="15">
        <v>0.18989600000000001</v>
      </c>
      <c r="D55" s="15">
        <f t="shared" si="4"/>
        <v>0.18989547673186805</v>
      </c>
      <c r="E55" s="2">
        <f t="shared" si="1"/>
        <v>0</v>
      </c>
      <c r="F55" s="3"/>
      <c r="G55" s="16">
        <v>-69.699999999999989</v>
      </c>
      <c r="H55" s="16">
        <v>216.65</v>
      </c>
      <c r="I55" s="15">
        <f>H55/ISA_US1!$H$9</f>
        <v>0.75186534790907522</v>
      </c>
      <c r="J55" s="3"/>
      <c r="K55" s="23">
        <v>0.14277619999999999</v>
      </c>
      <c r="L55" s="15">
        <f t="shared" si="5"/>
        <v>0.14277582867936567</v>
      </c>
      <c r="M55" s="2">
        <f t="shared" si="3"/>
        <v>0</v>
      </c>
    </row>
    <row r="56" spans="1:13" s="2" customFormat="1" x14ac:dyDescent="0.3">
      <c r="A56" s="6">
        <v>45600</v>
      </c>
      <c r="B56" s="6"/>
      <c r="C56" s="15">
        <v>0.18808000000000002</v>
      </c>
      <c r="D56" s="15">
        <f t="shared" si="4"/>
        <v>0.18807883279643359</v>
      </c>
      <c r="E56" s="2">
        <f t="shared" si="1"/>
        <v>0</v>
      </c>
      <c r="F56" s="3"/>
      <c r="G56" s="16">
        <v>-69.699999999999989</v>
      </c>
      <c r="H56" s="16">
        <v>216.65</v>
      </c>
      <c r="I56" s="15">
        <f>H56/ISA_US1!$H$9</f>
        <v>0.75186534790907522</v>
      </c>
      <c r="J56" s="3"/>
      <c r="K56" s="23">
        <v>0.14141029999999999</v>
      </c>
      <c r="L56" s="15">
        <f t="shared" si="5"/>
        <v>0.14140995705482332</v>
      </c>
      <c r="M56" s="2">
        <f t="shared" si="3"/>
        <v>0</v>
      </c>
    </row>
    <row r="57" spans="1:13" s="2" customFormat="1" x14ac:dyDescent="0.3">
      <c r="A57" s="6">
        <v>45800</v>
      </c>
      <c r="B57" s="6"/>
      <c r="C57" s="15">
        <v>0.18628</v>
      </c>
      <c r="D57" s="15">
        <f t="shared" si="4"/>
        <v>0.18627956786994115</v>
      </c>
      <c r="E57" s="2">
        <f t="shared" si="1"/>
        <v>0</v>
      </c>
      <c r="F57" s="3"/>
      <c r="G57" s="16">
        <v>-69.699999999999989</v>
      </c>
      <c r="H57" s="16">
        <v>216.65</v>
      </c>
      <c r="I57" s="15">
        <f>H57/ISA_US1!$H$9</f>
        <v>0.75186534790907522</v>
      </c>
      <c r="J57" s="3"/>
      <c r="K57" s="23">
        <v>0.14005819999999999</v>
      </c>
      <c r="L57" s="15">
        <f t="shared" si="5"/>
        <v>0.14005715210488551</v>
      </c>
      <c r="M57" s="2">
        <f t="shared" si="3"/>
        <v>0</v>
      </c>
    </row>
    <row r="58" spans="1:13" s="2" customFormat="1" x14ac:dyDescent="0.3">
      <c r="A58" s="6">
        <v>46000</v>
      </c>
      <c r="B58" s="6"/>
      <c r="C58" s="15">
        <v>0.18449800000000002</v>
      </c>
      <c r="D58" s="15">
        <f t="shared" si="4"/>
        <v>0.18449751569529088</v>
      </c>
      <c r="E58" s="2">
        <f t="shared" si="1"/>
        <v>0</v>
      </c>
      <c r="F58" s="3"/>
      <c r="G58" s="16">
        <v>-69.699999999999989</v>
      </c>
      <c r="H58" s="16">
        <v>216.65</v>
      </c>
      <c r="I58" s="15">
        <f>H58/ISA_US1!$H$9</f>
        <v>0.75186534790907522</v>
      </c>
      <c r="J58" s="3"/>
      <c r="K58" s="23">
        <v>0.13871800000000001</v>
      </c>
      <c r="L58" s="15">
        <f t="shared" si="5"/>
        <v>0.13871728882659995</v>
      </c>
      <c r="M58" s="2">
        <f t="shared" si="3"/>
        <v>0</v>
      </c>
    </row>
    <row r="59" spans="1:13" s="2" customFormat="1" x14ac:dyDescent="0.3">
      <c r="A59" s="6">
        <v>46200</v>
      </c>
      <c r="B59" s="6"/>
      <c r="C59" s="15">
        <v>0.18273300000000001</v>
      </c>
      <c r="D59" s="15">
        <f t="shared" si="4"/>
        <v>0.18273251160588952</v>
      </c>
      <c r="E59" s="2">
        <f t="shared" si="1"/>
        <v>0</v>
      </c>
      <c r="F59" s="3"/>
      <c r="G59" s="16">
        <v>-69.699999999999989</v>
      </c>
      <c r="H59" s="16">
        <v>216.65</v>
      </c>
      <c r="I59" s="15">
        <f>H59/ISA_US1!$H$9</f>
        <v>0.75186534790907522</v>
      </c>
      <c r="J59" s="3"/>
      <c r="K59" s="23">
        <v>0.1373906</v>
      </c>
      <c r="L59" s="15">
        <f t="shared" si="5"/>
        <v>0.13739024341286124</v>
      </c>
      <c r="M59" s="2">
        <f t="shared" si="3"/>
        <v>0</v>
      </c>
    </row>
    <row r="60" spans="1:13" s="2" customFormat="1" x14ac:dyDescent="0.3">
      <c r="A60" s="6">
        <v>46400</v>
      </c>
      <c r="B60" s="6"/>
      <c r="C60" s="15">
        <v>0.18098500000000001</v>
      </c>
      <c r="D60" s="15">
        <f t="shared" si="4"/>
        <v>0.18098439251043436</v>
      </c>
      <c r="E60" s="2">
        <f t="shared" si="1"/>
        <v>0</v>
      </c>
      <c r="F60" s="3"/>
      <c r="G60" s="16">
        <v>-69.699999999999989</v>
      </c>
      <c r="H60" s="16">
        <v>216.65</v>
      </c>
      <c r="I60" s="15">
        <f>H60/ISA_US1!$H$9</f>
        <v>0.75186534790907522</v>
      </c>
      <c r="J60" s="3"/>
      <c r="K60" s="23">
        <v>0.136077</v>
      </c>
      <c r="L60" s="15">
        <f t="shared" si="5"/>
        <v>0.13607589324097036</v>
      </c>
      <c r="M60" s="2">
        <f t="shared" si="3"/>
        <v>0</v>
      </c>
    </row>
    <row r="61" spans="1:13" s="2" customFormat="1" x14ac:dyDescent="0.3">
      <c r="A61" s="6">
        <v>46600</v>
      </c>
      <c r="B61" s="6"/>
      <c r="C61" s="15">
        <v>0.17925400000000002</v>
      </c>
      <c r="D61" s="15">
        <f t="shared" si="4"/>
        <v>0.17925299687784324</v>
      </c>
      <c r="E61" s="2">
        <f t="shared" si="1"/>
        <v>0</v>
      </c>
      <c r="F61" s="3"/>
      <c r="G61" s="16">
        <v>-69.699999999999989</v>
      </c>
      <c r="H61" s="16">
        <v>216.65</v>
      </c>
      <c r="I61" s="15">
        <f>H61/ISA_US1!$H$9</f>
        <v>0.75186534790907522</v>
      </c>
      <c r="J61" s="3"/>
      <c r="K61" s="23">
        <v>0.13477420000000001</v>
      </c>
      <c r="L61" s="15">
        <f t="shared" si="5"/>
        <v>0.13477411686130397</v>
      </c>
      <c r="M61" s="2">
        <f t="shared" si="3"/>
        <v>0</v>
      </c>
    </row>
    <row r="62" spans="1:13" s="2" customFormat="1" x14ac:dyDescent="0.3">
      <c r="A62" s="6">
        <v>46800</v>
      </c>
      <c r="B62" s="6"/>
      <c r="C62" s="15">
        <v>0.177539</v>
      </c>
      <c r="D62" s="15">
        <f t="shared" si="4"/>
        <v>0.17753816472232872</v>
      </c>
      <c r="E62" s="2">
        <f t="shared" si="1"/>
        <v>0</v>
      </c>
      <c r="F62" s="3"/>
      <c r="G62" s="16">
        <v>-69.699999999999989</v>
      </c>
      <c r="H62" s="16">
        <v>216.65</v>
      </c>
      <c r="I62" s="15">
        <f>H62/ISA_US1!$H$9</f>
        <v>0.75186534790907522</v>
      </c>
      <c r="J62" s="3"/>
      <c r="K62" s="23">
        <v>0.1334853</v>
      </c>
      <c r="L62" s="15">
        <f t="shared" si="5"/>
        <v>0.13348479398609239</v>
      </c>
      <c r="M62" s="2">
        <f t="shared" si="3"/>
        <v>0</v>
      </c>
    </row>
    <row r="63" spans="1:13" s="2" customFormat="1" x14ac:dyDescent="0.3">
      <c r="A63" s="6">
        <v>47000</v>
      </c>
      <c r="B63" s="6"/>
      <c r="C63" s="15">
        <v>0.17584</v>
      </c>
      <c r="D63" s="15">
        <f t="shared" si="4"/>
        <v>0.1758397375886146</v>
      </c>
      <c r="E63" s="2">
        <f t="shared" si="1"/>
        <v>0</v>
      </c>
      <c r="F63" s="3"/>
      <c r="G63" s="16">
        <v>-69.699999999999989</v>
      </c>
      <c r="H63" s="16">
        <v>216.65</v>
      </c>
      <c r="I63" s="15">
        <f>H63/ISA_US1!$H$9</f>
        <v>0.75186534790907522</v>
      </c>
      <c r="J63" s="3"/>
      <c r="K63" s="23">
        <v>0.1322082</v>
      </c>
      <c r="L63" s="15">
        <f t="shared" si="5"/>
        <v>0.13220780547830421</v>
      </c>
      <c r="M63" s="2">
        <f t="shared" si="3"/>
        <v>0</v>
      </c>
    </row>
    <row r="64" spans="1:13" s="2" customFormat="1" x14ac:dyDescent="0.3">
      <c r="A64" s="6">
        <v>47200</v>
      </c>
      <c r="B64" s="6"/>
      <c r="C64" s="15">
        <v>0.17415800000000001</v>
      </c>
      <c r="D64" s="15">
        <f t="shared" si="4"/>
        <v>0.17415755853729478</v>
      </c>
      <c r="E64" s="2">
        <f t="shared" si="1"/>
        <v>0</v>
      </c>
      <c r="F64" s="3"/>
      <c r="G64" s="16">
        <v>-69.699999999999989</v>
      </c>
      <c r="H64" s="16">
        <v>216.65</v>
      </c>
      <c r="I64" s="15">
        <f>H64/ISA_US1!$H$9</f>
        <v>0.75186534790907522</v>
      </c>
      <c r="J64" s="3"/>
      <c r="K64" s="23">
        <v>0.130944</v>
      </c>
      <c r="L64" s="15">
        <f t="shared" si="5"/>
        <v>0.13094303334063828</v>
      </c>
      <c r="M64" s="2">
        <f t="shared" si="3"/>
        <v>0</v>
      </c>
    </row>
    <row r="65" spans="1:13" s="2" customFormat="1" x14ac:dyDescent="0.3">
      <c r="A65" s="6">
        <v>47400</v>
      </c>
      <c r="B65" s="6"/>
      <c r="C65" s="15">
        <v>0.17249200000000001</v>
      </c>
      <c r="D65" s="15">
        <f t="shared" si="4"/>
        <v>0.17249147213033117</v>
      </c>
      <c r="E65" s="2">
        <f t="shared" si="1"/>
        <v>0</v>
      </c>
      <c r="F65" s="3"/>
      <c r="G65" s="16">
        <v>-69.699999999999989</v>
      </c>
      <c r="H65" s="16">
        <v>216.65</v>
      </c>
      <c r="I65" s="15">
        <f>H65/ISA_US1!$H$9</f>
        <v>0.75186534790907522</v>
      </c>
      <c r="J65" s="3"/>
      <c r="K65" s="23">
        <v>0.12969059999999999</v>
      </c>
      <c r="L65" s="15">
        <f t="shared" si="5"/>
        <v>0.12969036070462001</v>
      </c>
      <c r="M65" s="2">
        <f t="shared" si="3"/>
        <v>0</v>
      </c>
    </row>
    <row r="66" spans="1:13" s="2" customFormat="1" x14ac:dyDescent="0.3">
      <c r="A66" s="6">
        <v>47600</v>
      </c>
      <c r="B66" s="6"/>
      <c r="C66" s="15">
        <v>0.17084200000000002</v>
      </c>
      <c r="D66" s="15">
        <f t="shared" si="4"/>
        <v>0.17084132441669087</v>
      </c>
      <c r="E66" s="2">
        <f t="shared" si="1"/>
        <v>0</v>
      </c>
      <c r="F66" s="3"/>
      <c r="G66" s="16">
        <v>-69.699999999999989</v>
      </c>
      <c r="H66" s="16">
        <v>216.65</v>
      </c>
      <c r="I66" s="15">
        <f>H66/ISA_US1!$H$9</f>
        <v>0.75186534790907522</v>
      </c>
      <c r="J66" s="3"/>
      <c r="K66" s="23">
        <v>0.12845000000000001</v>
      </c>
      <c r="L66" s="15">
        <f t="shared" si="5"/>
        <v>0.12844967181980246</v>
      </c>
      <c r="M66" s="2">
        <f t="shared" si="3"/>
        <v>0</v>
      </c>
    </row>
    <row r="67" spans="1:13" s="2" customFormat="1" x14ac:dyDescent="0.3">
      <c r="A67" s="6">
        <v>47800</v>
      </c>
      <c r="B67" s="6"/>
      <c r="C67" s="15">
        <v>0.16920800000000003</v>
      </c>
      <c r="D67" s="15">
        <f t="shared" si="4"/>
        <v>0.1692069629181209</v>
      </c>
      <c r="E67" s="2">
        <f t="shared" si="1"/>
        <v>0</v>
      </c>
      <c r="F67" s="3"/>
      <c r="G67" s="16">
        <v>-69.699999999999989</v>
      </c>
      <c r="H67" s="16">
        <v>216.65</v>
      </c>
      <c r="I67" s="15">
        <f>H67/ISA_US1!$H$9</f>
        <v>0.75186534790907522</v>
      </c>
      <c r="J67" s="3"/>
      <c r="K67" s="23">
        <v>0.12722130000000001</v>
      </c>
      <c r="L67" s="15">
        <f t="shared" si="5"/>
        <v>0.12722085204307096</v>
      </c>
      <c r="M67" s="2">
        <f t="shared" si="3"/>
        <v>0</v>
      </c>
    </row>
    <row r="68" spans="1:13" s="2" customFormat="1" x14ac:dyDescent="0.3">
      <c r="A68" s="6">
        <v>48000</v>
      </c>
      <c r="B68" s="6"/>
      <c r="C68" s="15">
        <v>0.16758900000000002</v>
      </c>
      <c r="D68" s="15">
        <f t="shared" si="4"/>
        <v>0.16758823661505831</v>
      </c>
      <c r="E68" s="2">
        <f t="shared" si="1"/>
        <v>0</v>
      </c>
      <c r="F68" s="3"/>
      <c r="G68" s="16">
        <v>-69.699999999999989</v>
      </c>
      <c r="H68" s="16">
        <v>216.65</v>
      </c>
      <c r="I68" s="15">
        <f>H68/ISA_US1!$H$9</f>
        <v>0.75186534790907522</v>
      </c>
      <c r="J68" s="3"/>
      <c r="K68" s="23">
        <v>0.12600439999999999</v>
      </c>
      <c r="L68" s="15">
        <f t="shared" si="5"/>
        <v>0.12600378782804925</v>
      </c>
      <c r="M68" s="2">
        <f t="shared" si="3"/>
        <v>0</v>
      </c>
    </row>
    <row r="69" spans="1:13" s="2" customFormat="1" x14ac:dyDescent="0.3">
      <c r="A69" s="6">
        <v>48200</v>
      </c>
      <c r="B69" s="6"/>
      <c r="C69" s="15">
        <v>0.16598599999999999</v>
      </c>
      <c r="D69" s="15">
        <f t="shared" si="4"/>
        <v>0.1659849959326761</v>
      </c>
      <c r="E69" s="2">
        <f t="shared" si="1"/>
        <v>0</v>
      </c>
      <c r="F69" s="3"/>
      <c r="G69" s="16">
        <v>-69.699999999999989</v>
      </c>
      <c r="H69" s="16">
        <v>216.65</v>
      </c>
      <c r="I69" s="15">
        <f>H69/ISA_US1!$H$9</f>
        <v>0.75186534790907522</v>
      </c>
      <c r="J69" s="3"/>
      <c r="K69" s="23">
        <v>0.1247984</v>
      </c>
      <c r="L69" s="15">
        <f t="shared" si="5"/>
        <v>0.12479836671460795</v>
      </c>
      <c r="M69" s="2">
        <f t="shared" si="3"/>
        <v>0</v>
      </c>
    </row>
    <row r="70" spans="1:13" s="2" customFormat="1" x14ac:dyDescent="0.3">
      <c r="A70" s="6">
        <v>48400</v>
      </c>
      <c r="B70" s="6"/>
      <c r="C70" s="15">
        <v>0.16439800000000002</v>
      </c>
      <c r="D70" s="15">
        <f t="shared" si="4"/>
        <v>0.16439709272706171</v>
      </c>
      <c r="E70" s="2">
        <f t="shared" si="1"/>
        <v>0</v>
      </c>
      <c r="F70" s="3"/>
      <c r="G70" s="16">
        <v>-69.699999999999989</v>
      </c>
      <c r="H70" s="16">
        <v>216.65</v>
      </c>
      <c r="I70" s="15">
        <f>H70/ISA_US1!$H$9</f>
        <v>0.75186534790907522</v>
      </c>
      <c r="J70" s="3"/>
      <c r="K70" s="23">
        <v>0.1236052</v>
      </c>
      <c r="L70" s="15">
        <f t="shared" si="5"/>
        <v>0.12360447731847275</v>
      </c>
      <c r="M70" s="2">
        <f t="shared" si="3"/>
        <v>0</v>
      </c>
    </row>
    <row r="71" spans="1:13" s="2" customFormat="1" x14ac:dyDescent="0.3">
      <c r="A71" s="6">
        <v>48600</v>
      </c>
      <c r="B71" s="6"/>
      <c r="C71" s="15">
        <v>0.162825</v>
      </c>
      <c r="D71" s="15">
        <f t="shared" si="4"/>
        <v>0.16282438027152826</v>
      </c>
      <c r="E71" s="2">
        <f t="shared" si="1"/>
        <v>0</v>
      </c>
      <c r="F71" s="3"/>
      <c r="G71" s="16">
        <v>-69.699999999999989</v>
      </c>
      <c r="H71" s="16">
        <v>216.65</v>
      </c>
      <c r="I71" s="15">
        <f>H71/ISA_US1!$H$9</f>
        <v>0.75186534790907522</v>
      </c>
      <c r="J71" s="3"/>
      <c r="K71" s="23">
        <v>0.1224229</v>
      </c>
      <c r="L71" s="15">
        <f t="shared" si="5"/>
        <v>0.12242200932093217</v>
      </c>
      <c r="M71" s="2">
        <f t="shared" si="3"/>
        <v>0</v>
      </c>
    </row>
    <row r="72" spans="1:13" s="2" customFormat="1" x14ac:dyDescent="0.3">
      <c r="A72" s="6">
        <v>48800</v>
      </c>
      <c r="B72" s="6"/>
      <c r="C72" s="15">
        <v>0.16126700000000002</v>
      </c>
      <c r="D72" s="15">
        <f t="shared" si="4"/>
        <v>0.16126671324305658</v>
      </c>
      <c r="E72" s="2">
        <f t="shared" si="1"/>
        <v>0</v>
      </c>
      <c r="F72" s="3"/>
      <c r="G72" s="16">
        <v>-69.699999999999989</v>
      </c>
      <c r="H72" s="16">
        <v>216.65</v>
      </c>
      <c r="I72" s="15">
        <f>H72/ISA_US1!$H$9</f>
        <v>0.75186534790907522</v>
      </c>
      <c r="J72" s="3"/>
      <c r="K72" s="23">
        <v>0.1212514</v>
      </c>
      <c r="L72" s="15">
        <f t="shared" si="5"/>
        <v>0.12125085345864381</v>
      </c>
      <c r="M72" s="2">
        <f t="shared" si="3"/>
        <v>0</v>
      </c>
    </row>
    <row r="73" spans="1:13" s="2" customFormat="1" x14ac:dyDescent="0.3">
      <c r="A73" s="6">
        <v>49000</v>
      </c>
      <c r="B73" s="6"/>
      <c r="C73" s="15">
        <v>0.159724</v>
      </c>
      <c r="D73" s="15">
        <f t="shared" ref="D73:D104" si="6">0.297076/EXP($Q$6*$A73-$Q$7)</f>
        <v>0.159723947708867</v>
      </c>
      <c r="E73" s="2">
        <f t="shared" ref="E73:E136" si="7">ROUND(D73-C73,5)</f>
        <v>0</v>
      </c>
      <c r="F73" s="3"/>
      <c r="G73" s="16">
        <v>-69.699999999999989</v>
      </c>
      <c r="H73" s="16">
        <v>216.65</v>
      </c>
      <c r="I73" s="15">
        <f>H73/ISA_US1!$H$9</f>
        <v>0.75186534790907522</v>
      </c>
      <c r="J73" s="3"/>
      <c r="K73" s="23">
        <v>0.1200908</v>
      </c>
      <c r="L73" s="15">
        <f t="shared" ref="L73:L104" si="8">D73*I73</f>
        <v>0.12009090151353823</v>
      </c>
      <c r="M73" s="2">
        <f t="shared" ref="M73:M136" si="9">ROUND(L73-K73,5)</f>
        <v>0</v>
      </c>
    </row>
    <row r="74" spans="1:13" s="2" customFormat="1" x14ac:dyDescent="0.3">
      <c r="A74" s="6">
        <v>49200</v>
      </c>
      <c r="B74" s="6"/>
      <c r="C74" s="15">
        <v>0.158196</v>
      </c>
      <c r="D74" s="15">
        <f t="shared" si="6"/>
        <v>0.15819594111311924</v>
      </c>
      <c r="E74" s="2">
        <f t="shared" si="7"/>
        <v>0</v>
      </c>
      <c r="F74" s="3"/>
      <c r="G74" s="16">
        <v>-69.699999999999989</v>
      </c>
      <c r="H74" s="16">
        <v>216.65</v>
      </c>
      <c r="I74" s="15">
        <f>H74/ISA_US1!$H$9</f>
        <v>0.75186534790907522</v>
      </c>
      <c r="J74" s="3"/>
      <c r="K74" s="23">
        <v>0.11894200000000001</v>
      </c>
      <c r="L74" s="15">
        <f t="shared" si="8"/>
        <v>0.11894204630281897</v>
      </c>
      <c r="M74" s="2">
        <f t="shared" si="9"/>
        <v>0</v>
      </c>
    </row>
    <row r="75" spans="1:13" s="2" customFormat="1" x14ac:dyDescent="0.3">
      <c r="A75" s="6">
        <v>49400</v>
      </c>
      <c r="B75" s="6"/>
      <c r="C75" s="15">
        <v>0.15668300000000002</v>
      </c>
      <c r="D75" s="15">
        <f t="shared" si="6"/>
        <v>0.15668255226374037</v>
      </c>
      <c r="E75" s="2">
        <f t="shared" si="7"/>
        <v>0</v>
      </c>
      <c r="F75" s="3"/>
      <c r="G75" s="16">
        <v>-69.699999999999989</v>
      </c>
      <c r="H75" s="16">
        <v>216.65</v>
      </c>
      <c r="I75" s="15">
        <f>H75/ISA_US1!$H$9</f>
        <v>0.75186534790907522</v>
      </c>
      <c r="J75" s="3"/>
      <c r="K75" s="23">
        <v>0.11780409999999999</v>
      </c>
      <c r="L75" s="15">
        <f t="shared" si="8"/>
        <v>0.11780418166905901</v>
      </c>
      <c r="M75" s="2">
        <f t="shared" si="9"/>
        <v>0</v>
      </c>
    </row>
    <row r="76" spans="1:13" s="2" customFormat="1" x14ac:dyDescent="0.3">
      <c r="A76" s="6">
        <v>49600</v>
      </c>
      <c r="B76" s="6"/>
      <c r="C76" s="15">
        <v>0.15518400000000002</v>
      </c>
      <c r="D76" s="15">
        <f t="shared" si="6"/>
        <v>0.15518364131937798</v>
      </c>
      <c r="E76" s="2">
        <f t="shared" si="7"/>
        <v>0</v>
      </c>
      <c r="F76" s="3"/>
      <c r="G76" s="16">
        <v>-69.699999999999989</v>
      </c>
      <c r="H76" s="16">
        <v>216.65</v>
      </c>
      <c r="I76" s="15">
        <f>H76/ISA_US1!$H$9</f>
        <v>0.75186534790907522</v>
      </c>
      <c r="J76" s="3"/>
      <c r="K76" s="23">
        <v>0.116678</v>
      </c>
      <c r="L76" s="15">
        <f t="shared" si="8"/>
        <v>0.11667720247039126</v>
      </c>
      <c r="M76" s="2">
        <f t="shared" si="9"/>
        <v>0</v>
      </c>
    </row>
    <row r="77" spans="1:13" s="2" customFormat="1" x14ac:dyDescent="0.3">
      <c r="A77" s="6">
        <v>49800</v>
      </c>
      <c r="B77" s="6"/>
      <c r="C77" s="15">
        <v>0.1537</v>
      </c>
      <c r="D77" s="15">
        <f t="shared" si="6"/>
        <v>0.1536990697764784</v>
      </c>
      <c r="E77" s="2">
        <f t="shared" si="7"/>
        <v>0</v>
      </c>
      <c r="F77" s="3"/>
      <c r="G77" s="16">
        <v>-69.699999999999989</v>
      </c>
      <c r="H77" s="16">
        <v>216.65</v>
      </c>
      <c r="I77" s="15">
        <f>H77/ISA_US1!$H$9</f>
        <v>0.75186534790907522</v>
      </c>
      <c r="J77" s="3"/>
      <c r="K77" s="23">
        <v>0.11556180000000001</v>
      </c>
      <c r="L77" s="15">
        <f t="shared" si="8"/>
        <v>0.11556100457079316</v>
      </c>
      <c r="M77" s="2">
        <f t="shared" si="9"/>
        <v>0</v>
      </c>
    </row>
    <row r="78" spans="1:13" s="2" customFormat="1" x14ac:dyDescent="0.3">
      <c r="A78" s="6">
        <v>50000</v>
      </c>
      <c r="B78" s="6"/>
      <c r="C78" s="15">
        <v>0.152229</v>
      </c>
      <c r="D78" s="15">
        <f t="shared" si="6"/>
        <v>0.15222870045648879</v>
      </c>
      <c r="E78" s="2">
        <f t="shared" si="7"/>
        <v>0</v>
      </c>
      <c r="F78" s="3"/>
      <c r="G78" s="16">
        <v>-69.699999999999989</v>
      </c>
      <c r="H78" s="16">
        <v>216.65</v>
      </c>
      <c r="I78" s="15">
        <f>H78/ISA_US1!$H$9</f>
        <v>0.75186534790907522</v>
      </c>
      <c r="J78" s="3"/>
      <c r="K78" s="23">
        <v>0.1144555</v>
      </c>
      <c r="L78" s="15">
        <f t="shared" si="8"/>
        <v>0.11445548483046433</v>
      </c>
      <c r="M78" s="2">
        <f t="shared" si="9"/>
        <v>0</v>
      </c>
    </row>
    <row r="79" spans="1:13" s="2" customFormat="1" x14ac:dyDescent="0.3">
      <c r="A79" s="6">
        <v>50200</v>
      </c>
      <c r="B79" s="6"/>
      <c r="C79" s="15">
        <v>0.15077300000000002</v>
      </c>
      <c r="D79" s="15">
        <f t="shared" si="6"/>
        <v>0.15077239749318111</v>
      </c>
      <c r="E79" s="2">
        <f t="shared" si="7"/>
        <v>0</v>
      </c>
      <c r="F79" s="3"/>
      <c r="G79" s="16">
        <v>-69.699999999999989</v>
      </c>
      <c r="H79" s="16">
        <v>216.65</v>
      </c>
      <c r="I79" s="15">
        <f>H79/ISA_US1!$H$9</f>
        <v>0.75186534790907522</v>
      </c>
      <c r="J79" s="3"/>
      <c r="K79" s="23">
        <v>0.113361</v>
      </c>
      <c r="L79" s="15">
        <f t="shared" si="8"/>
        <v>0.11336054109629599</v>
      </c>
      <c r="M79" s="2">
        <f t="shared" si="9"/>
        <v>0</v>
      </c>
    </row>
    <row r="80" spans="1:13" s="2" customFormat="1" x14ac:dyDescent="0.3">
      <c r="A80" s="6">
        <v>50400</v>
      </c>
      <c r="B80" s="6"/>
      <c r="C80" s="15">
        <v>0.14933000000000002</v>
      </c>
      <c r="D80" s="15">
        <f t="shared" si="6"/>
        <v>0.14933002632009812</v>
      </c>
      <c r="E80" s="2">
        <f t="shared" si="7"/>
        <v>0</v>
      </c>
      <c r="F80" s="3"/>
      <c r="G80" s="16">
        <v>-69.699999999999989</v>
      </c>
      <c r="H80" s="16">
        <v>216.65</v>
      </c>
      <c r="I80" s="15">
        <f>H80/ISA_US1!$H$9</f>
        <v>0.75186534790907522</v>
      </c>
      <c r="J80" s="3"/>
      <c r="K80" s="23">
        <v>0.1122763</v>
      </c>
      <c r="L80" s="15">
        <f t="shared" si="8"/>
        <v>0.11227607219243194</v>
      </c>
      <c r="M80" s="2">
        <f t="shared" si="9"/>
        <v>0</v>
      </c>
    </row>
    <row r="81" spans="1:13" s="2" customFormat="1" x14ac:dyDescent="0.3">
      <c r="A81" s="6">
        <v>50600</v>
      </c>
      <c r="B81" s="6"/>
      <c r="C81" s="15">
        <v>0.14790200000000001</v>
      </c>
      <c r="D81" s="15">
        <f t="shared" si="6"/>
        <v>0.14790145365811883</v>
      </c>
      <c r="E81" s="2">
        <f t="shared" si="7"/>
        <v>0</v>
      </c>
      <c r="F81" s="3"/>
      <c r="G81" s="16">
        <v>-69.699999999999989</v>
      </c>
      <c r="H81" s="16">
        <v>216.65</v>
      </c>
      <c r="I81" s="15">
        <f>H81/ISA_US1!$H$9</f>
        <v>0.75186534790907522</v>
      </c>
      <c r="J81" s="3"/>
      <c r="K81" s="23">
        <v>0.1112026</v>
      </c>
      <c r="L81" s="15">
        <f t="shared" si="8"/>
        <v>0.11120197791091947</v>
      </c>
      <c r="M81" s="2">
        <f t="shared" si="9"/>
        <v>0</v>
      </c>
    </row>
    <row r="82" spans="1:13" s="2" customFormat="1" x14ac:dyDescent="0.3">
      <c r="A82" s="6">
        <v>50800</v>
      </c>
      <c r="B82" s="6"/>
      <c r="C82" s="15">
        <v>0.14648700000000001</v>
      </c>
      <c r="D82" s="15">
        <f t="shared" si="6"/>
        <v>0.14648654750314316</v>
      </c>
      <c r="E82" s="2">
        <f t="shared" si="7"/>
        <v>0</v>
      </c>
      <c r="F82" s="3"/>
      <c r="G82" s="16">
        <v>-69.699999999999989</v>
      </c>
      <c r="H82" s="16">
        <v>216.65</v>
      </c>
      <c r="I82" s="15">
        <f>H82/ISA_US1!$H$9</f>
        <v>0.75186534790907522</v>
      </c>
      <c r="J82" s="3"/>
      <c r="K82" s="23">
        <v>0.11013870000000001</v>
      </c>
      <c r="L82" s="15">
        <f t="shared" si="8"/>
        <v>0.11013815900245001</v>
      </c>
      <c r="M82" s="2">
        <f t="shared" si="9"/>
        <v>0</v>
      </c>
    </row>
    <row r="83" spans="1:13" s="2" customFormat="1" x14ac:dyDescent="0.3">
      <c r="A83" s="6">
        <v>51000</v>
      </c>
      <c r="B83" s="6"/>
      <c r="C83" s="15">
        <v>0.14508600000000002</v>
      </c>
      <c r="D83" s="15">
        <f t="shared" si="6"/>
        <v>0.14508517711389449</v>
      </c>
      <c r="E83" s="2">
        <f t="shared" si="7"/>
        <v>0</v>
      </c>
      <c r="F83" s="3"/>
      <c r="G83" s="16">
        <v>-69.699999999999989</v>
      </c>
      <c r="H83" s="16">
        <v>216.65</v>
      </c>
      <c r="I83" s="15">
        <f>H83/ISA_US1!$H$9</f>
        <v>0.75186534790907522</v>
      </c>
      <c r="J83" s="3"/>
      <c r="K83" s="23">
        <v>0.1090846</v>
      </c>
      <c r="L83" s="15">
        <f t="shared" si="8"/>
        <v>0.10908451716718807</v>
      </c>
      <c r="M83" s="2">
        <f t="shared" si="9"/>
        <v>0</v>
      </c>
    </row>
    <row r="84" spans="1:13" s="2" customFormat="1" x14ac:dyDescent="0.3">
      <c r="A84" s="6">
        <v>51200</v>
      </c>
      <c r="B84" s="6"/>
      <c r="C84" s="15">
        <v>0.14369799999999999</v>
      </c>
      <c r="D84" s="15">
        <f t="shared" si="6"/>
        <v>0.14369721299983848</v>
      </c>
      <c r="E84" s="2">
        <f t="shared" si="7"/>
        <v>0</v>
      </c>
      <c r="F84" s="3"/>
      <c r="G84" s="16">
        <v>-69.699999999999989</v>
      </c>
      <c r="H84" s="16">
        <v>216.65</v>
      </c>
      <c r="I84" s="15">
        <f>H84/ISA_US1!$H$9</f>
        <v>0.75186534790907522</v>
      </c>
      <c r="J84" s="3"/>
      <c r="K84" s="23">
        <v>0.1080415</v>
      </c>
      <c r="L84" s="15">
        <f t="shared" si="8"/>
        <v>0.10804095504568804</v>
      </c>
      <c r="M84" s="2">
        <f t="shared" si="9"/>
        <v>0</v>
      </c>
    </row>
    <row r="85" spans="1:13" s="2" customFormat="1" x14ac:dyDescent="0.3">
      <c r="A85" s="6">
        <v>51400</v>
      </c>
      <c r="B85" s="6"/>
      <c r="C85" s="15">
        <v>0.14232300000000001</v>
      </c>
      <c r="D85" s="15">
        <f t="shared" si="6"/>
        <v>0.14232252690921832</v>
      </c>
      <c r="E85" s="2">
        <f t="shared" si="7"/>
        <v>0</v>
      </c>
      <c r="F85" s="3"/>
      <c r="G85" s="16">
        <v>-69.699999999999989</v>
      </c>
      <c r="H85" s="16">
        <v>216.65</v>
      </c>
      <c r="I85" s="15">
        <f>H85/ISA_US1!$H$9</f>
        <v>0.75186534790907522</v>
      </c>
      <c r="J85" s="3"/>
      <c r="K85" s="23">
        <v>0.1070072</v>
      </c>
      <c r="L85" s="15">
        <f t="shared" si="8"/>
        <v>0.10700737620989816</v>
      </c>
      <c r="M85" s="2">
        <f t="shared" si="9"/>
        <v>0</v>
      </c>
    </row>
    <row r="86" spans="1:13" s="2" customFormat="1" x14ac:dyDescent="0.3">
      <c r="A86" s="6">
        <v>51600</v>
      </c>
      <c r="B86" s="6"/>
      <c r="C86" s="15">
        <v>0.140961</v>
      </c>
      <c r="D86" s="15">
        <f t="shared" si="6"/>
        <v>0.14096099181720342</v>
      </c>
      <c r="E86" s="2">
        <f t="shared" si="7"/>
        <v>0</v>
      </c>
      <c r="F86" s="3"/>
      <c r="G86" s="16">
        <v>-69.699999999999989</v>
      </c>
      <c r="H86" s="16">
        <v>216.65</v>
      </c>
      <c r="I86" s="15">
        <f>H86/ISA_US1!$H$9</f>
        <v>0.75186534790907522</v>
      </c>
      <c r="J86" s="3"/>
      <c r="K86" s="23">
        <v>0.1059837</v>
      </c>
      <c r="L86" s="15">
        <f t="shared" si="8"/>
        <v>0.10598368515424995</v>
      </c>
      <c r="M86" s="2">
        <f t="shared" si="9"/>
        <v>0</v>
      </c>
    </row>
    <row r="87" spans="1:13" s="2" customFormat="1" x14ac:dyDescent="0.3">
      <c r="A87" s="6">
        <v>51800</v>
      </c>
      <c r="B87" s="6"/>
      <c r="C87" s="15">
        <v>0.13961300000000001</v>
      </c>
      <c r="D87" s="15">
        <f t="shared" si="6"/>
        <v>0.13961248191415224</v>
      </c>
      <c r="E87" s="2">
        <f t="shared" si="7"/>
        <v>0</v>
      </c>
      <c r="F87" s="3"/>
      <c r="G87" s="16">
        <v>-69.699999999999989</v>
      </c>
      <c r="H87" s="16">
        <v>216.65</v>
      </c>
      <c r="I87" s="15">
        <f>H87/ISA_US1!$H$9</f>
        <v>0.75186534790907522</v>
      </c>
      <c r="J87" s="3"/>
      <c r="K87" s="23">
        <v>0.1049701</v>
      </c>
      <c r="L87" s="15">
        <f t="shared" si="8"/>
        <v>0.10496978728683354</v>
      </c>
      <c r="M87" s="2">
        <f t="shared" si="9"/>
        <v>0</v>
      </c>
    </row>
    <row r="88" spans="1:13" s="2" customFormat="1" x14ac:dyDescent="0.3">
      <c r="A88" s="6">
        <v>52000</v>
      </c>
      <c r="B88" s="6"/>
      <c r="C88" s="15">
        <v>0.13827700000000001</v>
      </c>
      <c r="D88" s="15">
        <f t="shared" si="6"/>
        <v>0.13827687259398708</v>
      </c>
      <c r="E88" s="2">
        <f t="shared" si="7"/>
        <v>0</v>
      </c>
      <c r="F88" s="3"/>
      <c r="G88" s="16">
        <v>-69.699999999999989</v>
      </c>
      <c r="H88" s="16">
        <v>216.65</v>
      </c>
      <c r="I88" s="15">
        <f>H88/ISA_US1!$H$9</f>
        <v>0.75186534790907522</v>
      </c>
      <c r="J88" s="3"/>
      <c r="K88" s="23">
        <v>0.1039655</v>
      </c>
      <c r="L88" s="15">
        <f t="shared" si="8"/>
        <v>0.10396558892065696</v>
      </c>
      <c r="M88" s="2">
        <f t="shared" si="9"/>
        <v>0</v>
      </c>
    </row>
    <row r="89" spans="1:13" s="2" customFormat="1" x14ac:dyDescent="0.3">
      <c r="A89" s="6">
        <v>52200</v>
      </c>
      <c r="B89" s="6"/>
      <c r="C89" s="15">
        <v>0.13695399999999999</v>
      </c>
      <c r="D89" s="15">
        <f t="shared" si="6"/>
        <v>0.13695404044268</v>
      </c>
      <c r="E89" s="2">
        <f t="shared" si="7"/>
        <v>0</v>
      </c>
      <c r="F89" s="3"/>
      <c r="G89" s="16">
        <v>-69.699999999999989</v>
      </c>
      <c r="H89" s="16">
        <v>216.65</v>
      </c>
      <c r="I89" s="15">
        <f>H89/ISA_US1!$H$9</f>
        <v>0.75186534790907522</v>
      </c>
      <c r="J89" s="3"/>
      <c r="K89" s="23">
        <v>0.1029716</v>
      </c>
      <c r="L89" s="15">
        <f t="shared" si="8"/>
        <v>0.10297099726498916</v>
      </c>
      <c r="M89" s="2">
        <f t="shared" si="9"/>
        <v>0</v>
      </c>
    </row>
    <row r="90" spans="1:13" s="2" customFormat="1" x14ac:dyDescent="0.3">
      <c r="A90" s="6">
        <v>52400</v>
      </c>
      <c r="B90" s="6"/>
      <c r="C90" s="15">
        <v>0.13564400000000001</v>
      </c>
      <c r="D90" s="15">
        <f t="shared" si="6"/>
        <v>0.13564386322684915</v>
      </c>
      <c r="E90" s="2">
        <f t="shared" si="7"/>
        <v>0</v>
      </c>
      <c r="F90" s="3"/>
      <c r="G90" s="16">
        <v>-69.699999999999989</v>
      </c>
      <c r="H90" s="16">
        <v>216.65</v>
      </c>
      <c r="I90" s="15">
        <f>H90/ISA_US1!$H$9</f>
        <v>0.75186534790907522</v>
      </c>
      <c r="J90" s="3"/>
      <c r="K90" s="23">
        <v>0.1019857</v>
      </c>
      <c r="L90" s="15">
        <f t="shared" si="8"/>
        <v>0.10198592041678596</v>
      </c>
      <c r="M90" s="2">
        <f t="shared" si="9"/>
        <v>0</v>
      </c>
    </row>
    <row r="91" spans="1:13" s="2" customFormat="1" x14ac:dyDescent="0.3">
      <c r="A91" s="6">
        <v>52600</v>
      </c>
      <c r="B91" s="6"/>
      <c r="C91" s="15">
        <v>0.13434600000000002</v>
      </c>
      <c r="D91" s="15">
        <f t="shared" si="6"/>
        <v>0.13434621988246398</v>
      </c>
      <c r="E91" s="2">
        <f t="shared" si="7"/>
        <v>0</v>
      </c>
      <c r="F91" s="3"/>
      <c r="G91" s="16">
        <v>-69.699999999999989</v>
      </c>
      <c r="H91" s="16">
        <v>216.65</v>
      </c>
      <c r="I91" s="15">
        <f>H91/ISA_US1!$H$9</f>
        <v>0.75186534790907522</v>
      </c>
      <c r="J91" s="3"/>
      <c r="K91" s="23">
        <v>0.10101060000000001</v>
      </c>
      <c r="L91" s="15">
        <f t="shared" si="8"/>
        <v>0.1010102673521979</v>
      </c>
      <c r="M91" s="2">
        <f t="shared" si="9"/>
        <v>0</v>
      </c>
    </row>
    <row r="92" spans="1:13" s="2" customFormat="1" x14ac:dyDescent="0.3">
      <c r="A92" s="6">
        <v>52800</v>
      </c>
      <c r="B92" s="6"/>
      <c r="C92" s="15">
        <v>0.13306100000000001</v>
      </c>
      <c r="D92" s="15">
        <f t="shared" si="6"/>
        <v>0.13306099050365877</v>
      </c>
      <c r="E92" s="2">
        <f t="shared" si="7"/>
        <v>0</v>
      </c>
      <c r="F92" s="3"/>
      <c r="G92" s="16">
        <v>-69.699999999999989</v>
      </c>
      <c r="H92" s="16">
        <v>216.65</v>
      </c>
      <c r="I92" s="15">
        <f>H92/ISA_US1!$H$9</f>
        <v>0.75186534790907522</v>
      </c>
      <c r="J92" s="3"/>
      <c r="K92" s="23">
        <v>0.10004440000000001</v>
      </c>
      <c r="L92" s="15">
        <f t="shared" si="8"/>
        <v>0.10004394791815956</v>
      </c>
      <c r="M92" s="2">
        <f t="shared" si="9"/>
        <v>0</v>
      </c>
    </row>
    <row r="93" spans="1:13" s="2" customFormat="1" x14ac:dyDescent="0.3">
      <c r="A93" s="6">
        <v>53000</v>
      </c>
      <c r="B93" s="6"/>
      <c r="C93" s="15">
        <v>0.13178799999999999</v>
      </c>
      <c r="D93" s="15">
        <f t="shared" si="6"/>
        <v>0.13178805633165275</v>
      </c>
      <c r="E93" s="2">
        <f t="shared" si="7"/>
        <v>0</v>
      </c>
      <c r="F93" s="3"/>
      <c r="G93" s="16">
        <v>-69.699999999999989</v>
      </c>
      <c r="H93" s="16">
        <v>216.65</v>
      </c>
      <c r="I93" s="15">
        <f>H93/ISA_US1!$H$9</f>
        <v>0.75186534790907522</v>
      </c>
      <c r="J93" s="3"/>
      <c r="K93" s="23">
        <v>9.9087099999999997E-2</v>
      </c>
      <c r="L93" s="15">
        <f t="shared" si="8"/>
        <v>9.9086872824058897E-2</v>
      </c>
      <c r="M93" s="2">
        <f t="shared" si="9"/>
        <v>0</v>
      </c>
    </row>
    <row r="94" spans="1:13" s="2" customFormat="1" x14ac:dyDescent="0.3">
      <c r="A94" s="6">
        <v>53200</v>
      </c>
      <c r="B94" s="6"/>
      <c r="C94" s="15">
        <v>0.130527</v>
      </c>
      <c r="D94" s="15">
        <f t="shared" si="6"/>
        <v>0.13052729974377664</v>
      </c>
      <c r="E94" s="2">
        <f t="shared" si="7"/>
        <v>0</v>
      </c>
      <c r="F94" s="3"/>
      <c r="G94" s="16">
        <v>-69.699999999999989</v>
      </c>
      <c r="H94" s="16">
        <v>216.65</v>
      </c>
      <c r="I94" s="15">
        <f>H94/ISA_US1!$H$9</f>
        <v>0.75186534790907522</v>
      </c>
      <c r="J94" s="3"/>
      <c r="K94" s="23">
        <v>9.8139100000000007E-2</v>
      </c>
      <c r="L94" s="15">
        <f t="shared" si="8"/>
        <v>9.8138953633486764E-2</v>
      </c>
      <c r="M94" s="2">
        <f t="shared" si="9"/>
        <v>0</v>
      </c>
    </row>
    <row r="95" spans="1:13" s="2" customFormat="1" x14ac:dyDescent="0.3">
      <c r="A95" s="6">
        <v>53400</v>
      </c>
      <c r="B95" s="6"/>
      <c r="C95" s="15">
        <v>0.12927900000000001</v>
      </c>
      <c r="D95" s="15">
        <f t="shared" si="6"/>
        <v>0.12927860424260373</v>
      </c>
      <c r="E95" s="2">
        <f t="shared" si="7"/>
        <v>0</v>
      </c>
      <c r="F95" s="3"/>
      <c r="G95" s="16">
        <v>-69.699999999999989</v>
      </c>
      <c r="H95" s="16">
        <v>216.65</v>
      </c>
      <c r="I95" s="15">
        <f>H95/ISA_US1!$H$9</f>
        <v>0.75186534790907522</v>
      </c>
      <c r="J95" s="3"/>
      <c r="K95" s="23">
        <v>9.72002E-2</v>
      </c>
      <c r="L95" s="15">
        <f t="shared" si="8"/>
        <v>9.7200102756064902E-2</v>
      </c>
      <c r="M95" s="2">
        <f t="shared" si="9"/>
        <v>0</v>
      </c>
    </row>
    <row r="96" spans="1:13" s="2" customFormat="1" x14ac:dyDescent="0.3">
      <c r="A96" s="6">
        <v>53600</v>
      </c>
      <c r="B96" s="6"/>
      <c r="C96" s="15">
        <v>0.12804199999999999</v>
      </c>
      <c r="D96" s="15">
        <f t="shared" si="6"/>
        <v>0.12804185444518562</v>
      </c>
      <c r="E96" s="2">
        <f t="shared" si="7"/>
        <v>0</v>
      </c>
      <c r="F96" s="3"/>
      <c r="G96" s="16">
        <v>-69.699999999999989</v>
      </c>
      <c r="H96" s="16">
        <v>216.65</v>
      </c>
      <c r="I96" s="15">
        <f>H96/ISA_US1!$H$9</f>
        <v>0.75186534790907522</v>
      </c>
      <c r="J96" s="3"/>
      <c r="K96" s="23">
        <v>9.6270300000000003E-2</v>
      </c>
      <c r="L96" s="15">
        <f t="shared" si="8"/>
        <v>9.6270233439352662E-2</v>
      </c>
      <c r="M96" s="2">
        <f t="shared" si="9"/>
        <v>0</v>
      </c>
    </row>
    <row r="97" spans="1:13" s="2" customFormat="1" x14ac:dyDescent="0.3">
      <c r="A97" s="6">
        <v>53800</v>
      </c>
      <c r="B97" s="6"/>
      <c r="C97" s="15">
        <v>0.12681700000000001</v>
      </c>
      <c r="D97" s="15">
        <f t="shared" si="6"/>
        <v>0.12681693607239011</v>
      </c>
      <c r="E97" s="2">
        <f t="shared" si="7"/>
        <v>0</v>
      </c>
      <c r="F97" s="3"/>
      <c r="G97" s="16">
        <v>-69.699999999999989</v>
      </c>
      <c r="H97" s="16">
        <v>216.65</v>
      </c>
      <c r="I97" s="15">
        <f>H97/ISA_US1!$H$9</f>
        <v>0.75186534790907522</v>
      </c>
      <c r="J97" s="3"/>
      <c r="K97" s="23">
        <v>9.5349299999999998E-2</v>
      </c>
      <c r="L97" s="15">
        <f t="shared" si="8"/>
        <v>9.5349259760830543E-2</v>
      </c>
      <c r="M97" s="2">
        <f t="shared" si="9"/>
        <v>0</v>
      </c>
    </row>
    <row r="98" spans="1:13" s="2" customFormat="1" x14ac:dyDescent="0.3">
      <c r="A98" s="6">
        <v>54000</v>
      </c>
      <c r="B98" s="6"/>
      <c r="C98" s="15">
        <v>0.12560400000000002</v>
      </c>
      <c r="D98" s="15">
        <f t="shared" si="6"/>
        <v>0.12560373593834173</v>
      </c>
      <c r="E98" s="2">
        <f t="shared" si="7"/>
        <v>0</v>
      </c>
      <c r="F98" s="3"/>
      <c r="G98" s="16">
        <v>-69.699999999999989</v>
      </c>
      <c r="H98" s="16">
        <v>216.65</v>
      </c>
      <c r="I98" s="15">
        <f>H98/ISA_US1!$H$9</f>
        <v>0.75186534790907522</v>
      </c>
      <c r="J98" s="3"/>
      <c r="K98" s="23">
        <v>9.4437199999999999E-2</v>
      </c>
      <c r="L98" s="15">
        <f t="shared" si="8"/>
        <v>9.4437096619960914E-2</v>
      </c>
      <c r="M98" s="2">
        <f t="shared" si="9"/>
        <v>0</v>
      </c>
    </row>
    <row r="99" spans="1:13" s="2" customFormat="1" x14ac:dyDescent="0.3">
      <c r="A99" s="6">
        <v>54200</v>
      </c>
      <c r="B99" s="6"/>
      <c r="C99" s="15">
        <v>0.124402</v>
      </c>
      <c r="D99" s="15">
        <f t="shared" si="6"/>
        <v>0.12440214193996299</v>
      </c>
      <c r="E99" s="2">
        <f t="shared" si="7"/>
        <v>0</v>
      </c>
      <c r="F99" s="3"/>
      <c r="G99" s="16">
        <v>-69.699999999999989</v>
      </c>
      <c r="H99" s="16">
        <v>216.65</v>
      </c>
      <c r="I99" s="15">
        <f>H99/ISA_US1!$H$9</f>
        <v>0.75186534790907522</v>
      </c>
      <c r="J99" s="3"/>
      <c r="K99" s="23">
        <v>9.35338E-2</v>
      </c>
      <c r="L99" s="15">
        <f t="shared" si="8"/>
        <v>9.3533659730324431E-2</v>
      </c>
      <c r="M99" s="2">
        <f t="shared" si="9"/>
        <v>0</v>
      </c>
    </row>
    <row r="100" spans="1:13" s="2" customFormat="1" x14ac:dyDescent="0.3">
      <c r="A100" s="6">
        <v>54400</v>
      </c>
      <c r="B100" s="6"/>
      <c r="C100" s="15">
        <v>0.12321200000000002</v>
      </c>
      <c r="D100" s="15">
        <f t="shared" si="6"/>
        <v>0.12321204304661551</v>
      </c>
      <c r="E100" s="2">
        <f t="shared" si="7"/>
        <v>0</v>
      </c>
      <c r="F100" s="3"/>
      <c r="G100" s="16">
        <v>-69.699999999999989</v>
      </c>
      <c r="H100" s="16">
        <v>216.65</v>
      </c>
      <c r="I100" s="15">
        <f>H100/ISA_US1!$H$9</f>
        <v>0.75186534790907522</v>
      </c>
      <c r="J100" s="3"/>
      <c r="K100" s="23">
        <v>9.2638899999999996E-2</v>
      </c>
      <c r="L100" s="15">
        <f t="shared" si="8"/>
        <v>9.2638865611831517E-2</v>
      </c>
      <c r="M100" s="2">
        <f t="shared" si="9"/>
        <v>0</v>
      </c>
    </row>
    <row r="101" spans="1:13" s="2" customFormat="1" x14ac:dyDescent="0.3">
      <c r="A101" s="6">
        <v>54600</v>
      </c>
      <c r="B101" s="6"/>
      <c r="C101" s="15">
        <v>0.122033</v>
      </c>
      <c r="D101" s="15">
        <f t="shared" si="6"/>
        <v>0.12203332928984092</v>
      </c>
      <c r="E101" s="2">
        <f t="shared" si="7"/>
        <v>0</v>
      </c>
      <c r="F101" s="3"/>
      <c r="G101" s="16">
        <v>-69.699999999999989</v>
      </c>
      <c r="H101" s="16">
        <v>216.65</v>
      </c>
      <c r="I101" s="15">
        <f>H101/ISA_US1!$H$9</f>
        <v>0.75186534790907522</v>
      </c>
      <c r="J101" s="3"/>
      <c r="K101" s="23">
        <v>9.1752700000000006E-2</v>
      </c>
      <c r="L101" s="15">
        <f t="shared" si="8"/>
        <v>9.1752631583008989E-2</v>
      </c>
      <c r="M101" s="2">
        <f t="shared" si="9"/>
        <v>0</v>
      </c>
    </row>
    <row r="102" spans="1:13" s="2" customFormat="1" x14ac:dyDescent="0.3">
      <c r="A102" s="6">
        <v>54800</v>
      </c>
      <c r="B102" s="6"/>
      <c r="C102" s="15">
        <v>0.12086600000000002</v>
      </c>
      <c r="D102" s="15">
        <f t="shared" si="6"/>
        <v>0.12086589175319919</v>
      </c>
      <c r="E102" s="2">
        <f t="shared" si="7"/>
        <v>0</v>
      </c>
      <c r="F102" s="3"/>
      <c r="G102" s="16">
        <v>-69.699999999999989</v>
      </c>
      <c r="H102" s="16">
        <v>216.65</v>
      </c>
      <c r="I102" s="15">
        <f>H102/ISA_US1!$H$9</f>
        <v>0.75186534790907522</v>
      </c>
      <c r="J102" s="3"/>
      <c r="K102" s="23">
        <v>9.0874899999999995E-2</v>
      </c>
      <c r="L102" s="15">
        <f t="shared" si="8"/>
        <v>9.087487575335973E-2</v>
      </c>
      <c r="M102" s="2">
        <f t="shared" si="9"/>
        <v>0</v>
      </c>
    </row>
    <row r="103" spans="1:13" s="2" customFormat="1" x14ac:dyDescent="0.3">
      <c r="A103" s="6">
        <v>55000</v>
      </c>
      <c r="B103" s="6"/>
      <c r="C103" s="15">
        <v>0.11971000000000001</v>
      </c>
      <c r="D103" s="15">
        <f t="shared" si="6"/>
        <v>0.11970962256220441</v>
      </c>
      <c r="E103" s="2">
        <f t="shared" si="7"/>
        <v>0</v>
      </c>
      <c r="F103" s="3"/>
      <c r="G103" s="16">
        <v>-69.699999999999989</v>
      </c>
      <c r="H103" s="16">
        <v>216.65</v>
      </c>
      <c r="I103" s="15">
        <f>H103/ISA_US1!$H$9</f>
        <v>0.75186534790907522</v>
      </c>
      <c r="J103" s="3"/>
      <c r="K103" s="23">
        <v>9.0005500000000002E-2</v>
      </c>
      <c r="L103" s="15">
        <f t="shared" si="8"/>
        <v>9.0005517015795899E-2</v>
      </c>
      <c r="M103" s="2">
        <f t="shared" si="9"/>
        <v>0</v>
      </c>
    </row>
    <row r="104" spans="1:13" s="2" customFormat="1" x14ac:dyDescent="0.3">
      <c r="A104" s="6">
        <v>55200</v>
      </c>
      <c r="B104" s="6"/>
      <c r="C104" s="15">
        <v>0.118564</v>
      </c>
      <c r="D104" s="15">
        <f t="shared" si="6"/>
        <v>0.11856441487435705</v>
      </c>
      <c r="E104" s="2">
        <f t="shared" si="7"/>
        <v>0</v>
      </c>
      <c r="F104" s="3"/>
      <c r="G104" s="16">
        <v>-69.699999999999989</v>
      </c>
      <c r="H104" s="16">
        <v>216.65</v>
      </c>
      <c r="I104" s="15">
        <f>H104/ISA_US1!$H$9</f>
        <v>0.75186534790907522</v>
      </c>
      <c r="J104" s="3"/>
      <c r="K104" s="23">
        <v>8.9144500000000002E-2</v>
      </c>
      <c r="L104" s="15">
        <f t="shared" si="8"/>
        <v>8.9144475039144397E-2</v>
      </c>
      <c r="M104" s="2">
        <f t="shared" si="9"/>
        <v>0</v>
      </c>
    </row>
    <row r="105" spans="1:13" s="2" customFormat="1" x14ac:dyDescent="0.3">
      <c r="A105" s="6">
        <v>55400</v>
      </c>
      <c r="B105" s="6"/>
      <c r="C105" s="15">
        <v>0.11742999999999999</v>
      </c>
      <c r="D105" s="15">
        <f t="shared" ref="D105:D136" si="10">0.297076/EXP($Q$6*$A105-$Q$7)</f>
        <v>0.11743016286927135</v>
      </c>
      <c r="E105" s="2">
        <f t="shared" si="7"/>
        <v>0</v>
      </c>
      <c r="F105" s="3"/>
      <c r="G105" s="16">
        <v>-69.699999999999989</v>
      </c>
      <c r="H105" s="16">
        <v>216.65</v>
      </c>
      <c r="I105" s="15">
        <f>H105/ISA_US1!$H$9</f>
        <v>0.75186534790907522</v>
      </c>
      <c r="J105" s="3"/>
      <c r="K105" s="23">
        <v>8.8291700000000001E-2</v>
      </c>
      <c r="L105" s="15">
        <f t="shared" ref="L105:L136" si="11">D105*I105</f>
        <v>8.829167026072407E-2</v>
      </c>
      <c r="M105" s="2">
        <f t="shared" si="9"/>
        <v>0</v>
      </c>
    </row>
    <row r="106" spans="1:13" s="2" customFormat="1" x14ac:dyDescent="0.3">
      <c r="A106" s="6">
        <v>55600</v>
      </c>
      <c r="B106" s="6"/>
      <c r="C106" s="15">
        <v>0.11630700000000001</v>
      </c>
      <c r="D106" s="15">
        <f t="shared" si="10"/>
        <v>0.1163067617388971</v>
      </c>
      <c r="E106" s="2">
        <f t="shared" si="7"/>
        <v>0</v>
      </c>
      <c r="F106" s="3"/>
      <c r="G106" s="16">
        <v>-69.699999999999989</v>
      </c>
      <c r="H106" s="16">
        <v>216.65</v>
      </c>
      <c r="I106" s="15">
        <f>H106/ISA_US1!$H$9</f>
        <v>0.75186534790907522</v>
      </c>
      <c r="J106" s="3"/>
      <c r="K106" s="23">
        <v>8.7446999999999997E-2</v>
      </c>
      <c r="L106" s="15">
        <f t="shared" si="11"/>
        <v>8.7447023878993793E-2</v>
      </c>
      <c r="M106" s="2">
        <f t="shared" si="9"/>
        <v>0</v>
      </c>
    </row>
    <row r="107" spans="1:13" s="2" customFormat="1" x14ac:dyDescent="0.3">
      <c r="A107" s="6">
        <v>55800</v>
      </c>
      <c r="B107" s="6"/>
      <c r="C107" s="15">
        <v>0.115194</v>
      </c>
      <c r="D107" s="15">
        <f t="shared" si="10"/>
        <v>0.11519410767783528</v>
      </c>
      <c r="E107" s="2">
        <f t="shared" si="7"/>
        <v>0</v>
      </c>
      <c r="F107" s="3"/>
      <c r="G107" s="16">
        <v>-69.699999999999989</v>
      </c>
      <c r="H107" s="16">
        <v>216.65</v>
      </c>
      <c r="I107" s="15">
        <f>H107/ISA_US1!$H$9</f>
        <v>0.75186534790907522</v>
      </c>
      <c r="J107" s="3"/>
      <c r="K107" s="23">
        <v>8.6610500000000007E-2</v>
      </c>
      <c r="L107" s="15">
        <f t="shared" si="11"/>
        <v>8.6610457846271097E-2</v>
      </c>
      <c r="M107" s="2">
        <f t="shared" si="9"/>
        <v>0</v>
      </c>
    </row>
    <row r="108" spans="1:13" s="2" customFormat="1" x14ac:dyDescent="0.3">
      <c r="A108" s="6">
        <v>56000</v>
      </c>
      <c r="B108" s="6"/>
      <c r="C108" s="15">
        <v>0.114092</v>
      </c>
      <c r="D108" s="15">
        <f t="shared" si="10"/>
        <v>0.11409209787374601</v>
      </c>
      <c r="E108" s="2">
        <f t="shared" si="7"/>
        <v>0</v>
      </c>
      <c r="F108" s="3"/>
      <c r="G108" s="16">
        <v>-69.699999999999989</v>
      </c>
      <c r="H108" s="16">
        <v>216.65</v>
      </c>
      <c r="I108" s="15">
        <f>H108/ISA_US1!$H$9</f>
        <v>0.75186534790907522</v>
      </c>
      <c r="J108" s="3"/>
      <c r="K108" s="23">
        <v>8.5781899999999994E-2</v>
      </c>
      <c r="L108" s="15">
        <f t="shared" si="11"/>
        <v>8.5781894861520311E-2</v>
      </c>
      <c r="M108" s="2">
        <f t="shared" si="9"/>
        <v>0</v>
      </c>
    </row>
    <row r="109" spans="1:13" s="2" customFormat="1" x14ac:dyDescent="0.3">
      <c r="A109" s="6">
        <v>56200</v>
      </c>
      <c r="B109" s="6"/>
      <c r="C109" s="15">
        <v>0.113001</v>
      </c>
      <c r="D109" s="15">
        <f t="shared" si="10"/>
        <v>0.11300063049784854</v>
      </c>
      <c r="E109" s="2">
        <f t="shared" si="7"/>
        <v>0</v>
      </c>
      <c r="F109" s="3"/>
      <c r="G109" s="16">
        <v>-69.699999999999989</v>
      </c>
      <c r="H109" s="16">
        <v>216.65</v>
      </c>
      <c r="I109" s="15">
        <f>H109/ISA_US1!$H$9</f>
        <v>0.75186534790907522</v>
      </c>
      <c r="J109" s="3"/>
      <c r="K109" s="23">
        <v>8.4961300000000003E-2</v>
      </c>
      <c r="L109" s="15">
        <f t="shared" si="11"/>
        <v>8.4961258363209752E-2</v>
      </c>
      <c r="M109" s="2">
        <f t="shared" si="9"/>
        <v>0</v>
      </c>
    </row>
    <row r="110" spans="1:13" s="2" customFormat="1" x14ac:dyDescent="0.3">
      <c r="A110" s="6">
        <v>56400</v>
      </c>
      <c r="B110" s="6"/>
      <c r="C110" s="15">
        <v>0.11192000000000001</v>
      </c>
      <c r="D110" s="15">
        <f t="shared" si="10"/>
        <v>0.11191960469551186</v>
      </c>
      <c r="E110" s="2">
        <f t="shared" si="7"/>
        <v>0</v>
      </c>
      <c r="F110" s="3"/>
      <c r="G110" s="16">
        <v>-69.699999999999989</v>
      </c>
      <c r="H110" s="16">
        <v>216.65</v>
      </c>
      <c r="I110" s="15">
        <f>H110/ISA_US1!$H$9</f>
        <v>0.75186534790907522</v>
      </c>
      <c r="J110" s="3"/>
      <c r="K110" s="23">
        <v>8.4148399999999998E-2</v>
      </c>
      <c r="L110" s="15">
        <f t="shared" si="11"/>
        <v>8.41484725222372E-2</v>
      </c>
      <c r="M110" s="2">
        <f t="shared" si="9"/>
        <v>0</v>
      </c>
    </row>
    <row r="111" spans="1:13" s="2" customFormat="1" x14ac:dyDescent="0.3">
      <c r="A111" s="6">
        <v>56600</v>
      </c>
      <c r="B111" s="6"/>
      <c r="C111" s="15">
        <v>0.110849</v>
      </c>
      <c r="D111" s="15">
        <f t="shared" si="10"/>
        <v>0.11084892057693538</v>
      </c>
      <c r="E111" s="2">
        <f t="shared" si="7"/>
        <v>0</v>
      </c>
      <c r="F111" s="3"/>
      <c r="G111" s="16">
        <v>-69.699999999999989</v>
      </c>
      <c r="H111" s="16">
        <v>216.65</v>
      </c>
      <c r="I111" s="15">
        <f>H111/ISA_US1!$H$9</f>
        <v>0.75186534790907522</v>
      </c>
      <c r="J111" s="3"/>
      <c r="K111" s="23">
        <v>8.3343399999999998E-2</v>
      </c>
      <c r="L111" s="15">
        <f t="shared" si="11"/>
        <v>8.3343462234922963E-2</v>
      </c>
      <c r="M111" s="2">
        <f t="shared" si="9"/>
        <v>0</v>
      </c>
    </row>
    <row r="112" spans="1:13" s="2" customFormat="1" x14ac:dyDescent="0.3">
      <c r="A112" s="6">
        <v>56800</v>
      </c>
      <c r="B112" s="6"/>
      <c r="C112" s="15">
        <v>0.109788</v>
      </c>
      <c r="D112" s="15">
        <f t="shared" si="10"/>
        <v>0.10978847920791908</v>
      </c>
      <c r="E112" s="2">
        <f t="shared" si="7"/>
        <v>0</v>
      </c>
      <c r="F112" s="3"/>
      <c r="G112" s="16">
        <v>-69.699999999999989</v>
      </c>
      <c r="H112" s="16">
        <v>216.65</v>
      </c>
      <c r="I112" s="15">
        <f>H112/ISA_US1!$H$9</f>
        <v>0.75186534790907522</v>
      </c>
      <c r="J112" s="3"/>
      <c r="K112" s="23">
        <v>8.25462E-2</v>
      </c>
      <c r="L112" s="15">
        <f t="shared" si="11"/>
        <v>8.2546153116070345E-2</v>
      </c>
      <c r="M112" s="2">
        <f t="shared" si="9"/>
        <v>0</v>
      </c>
    </row>
    <row r="113" spans="1:13" s="2" customFormat="1" x14ac:dyDescent="0.3">
      <c r="A113" s="6">
        <v>57000</v>
      </c>
      <c r="B113" s="6"/>
      <c r="C113" s="15">
        <v>0.108738</v>
      </c>
      <c r="D113" s="15">
        <f t="shared" si="10"/>
        <v>0.10873818260072159</v>
      </c>
      <c r="E113" s="2">
        <f t="shared" si="7"/>
        <v>0</v>
      </c>
      <c r="F113" s="3"/>
      <c r="G113" s="16">
        <v>-69.699999999999989</v>
      </c>
      <c r="H113" s="16">
        <v>216.65</v>
      </c>
      <c r="I113" s="15">
        <f>H113/ISA_US1!$H$9</f>
        <v>0.75186534790907522</v>
      </c>
      <c r="J113" s="3"/>
      <c r="K113" s="23">
        <v>8.1756400000000007E-2</v>
      </c>
      <c r="L113" s="15">
        <f t="shared" si="11"/>
        <v>8.1756471492092087E-2</v>
      </c>
      <c r="M113" s="2">
        <f t="shared" si="9"/>
        <v>0</v>
      </c>
    </row>
    <row r="114" spans="1:13" s="2" customFormat="1" x14ac:dyDescent="0.3">
      <c r="A114" s="6">
        <v>57200</v>
      </c>
      <c r="B114" s="6"/>
      <c r="C114" s="15">
        <v>0.10769800000000002</v>
      </c>
      <c r="D114" s="15">
        <f t="shared" si="10"/>
        <v>0.10769793370500572</v>
      </c>
      <c r="E114" s="2">
        <f t="shared" si="7"/>
        <v>0</v>
      </c>
      <c r="F114" s="3"/>
      <c r="G114" s="16">
        <v>-69.699999999999989</v>
      </c>
      <c r="H114" s="16">
        <v>216.65</v>
      </c>
      <c r="I114" s="15">
        <f>H114/ISA_US1!$H$9</f>
        <v>0.75186534790907522</v>
      </c>
      <c r="J114" s="3"/>
      <c r="K114" s="23">
        <v>8.0974299999999999E-2</v>
      </c>
      <c r="L114" s="15">
        <f t="shared" si="11"/>
        <v>8.0974344394202646E-2</v>
      </c>
      <c r="M114" s="2">
        <f t="shared" si="9"/>
        <v>0</v>
      </c>
    </row>
    <row r="115" spans="1:13" s="2" customFormat="1" x14ac:dyDescent="0.3">
      <c r="A115" s="6">
        <v>57400</v>
      </c>
      <c r="B115" s="6"/>
      <c r="C115" s="15">
        <v>0.10666800000000001</v>
      </c>
      <c r="D115" s="15">
        <f t="shared" si="10"/>
        <v>0.10666763639887097</v>
      </c>
      <c r="E115" s="2">
        <f t="shared" si="7"/>
        <v>0</v>
      </c>
      <c r="F115" s="3"/>
      <c r="G115" s="16">
        <v>-69.699999999999989</v>
      </c>
      <c r="H115" s="16">
        <v>216.65</v>
      </c>
      <c r="I115" s="15">
        <f>H115/ISA_US1!$H$9</f>
        <v>0.75186534790907522</v>
      </c>
      <c r="J115" s="3"/>
      <c r="K115" s="23">
        <v>8.0199699999999999E-2</v>
      </c>
      <c r="L115" s="15">
        <f t="shared" si="11"/>
        <v>8.0199699551675857E-2</v>
      </c>
      <c r="M115" s="2">
        <f t="shared" si="9"/>
        <v>0</v>
      </c>
    </row>
    <row r="116" spans="1:13" s="2" customFormat="1" x14ac:dyDescent="0.3">
      <c r="A116" s="6">
        <v>57600</v>
      </c>
      <c r="B116" s="6"/>
      <c r="C116" s="15">
        <v>0.105647</v>
      </c>
      <c r="D116" s="15">
        <f t="shared" si="10"/>
        <v>0.10564719547997146</v>
      </c>
      <c r="E116" s="2">
        <f t="shared" si="7"/>
        <v>0</v>
      </c>
      <c r="F116" s="3"/>
      <c r="G116" s="16">
        <v>-69.699999999999989</v>
      </c>
      <c r="H116" s="16">
        <v>216.65</v>
      </c>
      <c r="I116" s="15">
        <f>H116/ISA_US1!$H$9</f>
        <v>0.75186534790907522</v>
      </c>
      <c r="J116" s="3"/>
      <c r="K116" s="23">
        <v>7.94324E-2</v>
      </c>
      <c r="L116" s="15">
        <f t="shared" si="11"/>
        <v>7.9432465385166823E-2</v>
      </c>
      <c r="M116" s="2">
        <f t="shared" si="9"/>
        <v>0</v>
      </c>
    </row>
    <row r="117" spans="1:13" s="2" customFormat="1" x14ac:dyDescent="0.3">
      <c r="A117" s="6">
        <v>57800</v>
      </c>
      <c r="B117" s="6"/>
      <c r="C117" s="15">
        <v>0.10463600000000001</v>
      </c>
      <c r="D117" s="15">
        <f t="shared" si="10"/>
        <v>0.10463651665671891</v>
      </c>
      <c r="E117" s="2">
        <f t="shared" si="7"/>
        <v>0</v>
      </c>
      <c r="F117" s="3"/>
      <c r="G117" s="16">
        <v>-69.699999999999989</v>
      </c>
      <c r="H117" s="16">
        <v>216.65</v>
      </c>
      <c r="I117" s="15">
        <f>H117/ISA_US1!$H$9</f>
        <v>0.75186534790907522</v>
      </c>
      <c r="J117" s="3"/>
      <c r="K117" s="23">
        <v>7.8672500000000006E-2</v>
      </c>
      <c r="L117" s="15">
        <f t="shared" si="11"/>
        <v>7.867257100009771E-2</v>
      </c>
      <c r="M117" s="2">
        <f t="shared" si="9"/>
        <v>0</v>
      </c>
    </row>
    <row r="118" spans="1:13" s="2" customFormat="1" x14ac:dyDescent="0.3">
      <c r="A118" s="6">
        <v>58000</v>
      </c>
      <c r="B118" s="6"/>
      <c r="C118" s="15">
        <v>0.10363500000000002</v>
      </c>
      <c r="D118" s="15">
        <f t="shared" si="10"/>
        <v>0.10363550653957003</v>
      </c>
      <c r="E118" s="2">
        <f t="shared" si="7"/>
        <v>0</v>
      </c>
      <c r="F118" s="3"/>
      <c r="G118" s="16">
        <v>-69.699999999999989</v>
      </c>
      <c r="H118" s="16">
        <v>216.65</v>
      </c>
      <c r="I118" s="15">
        <f>H118/ISA_US1!$H$9</f>
        <v>0.75186534790907522</v>
      </c>
      <c r="J118" s="3"/>
      <c r="K118" s="23">
        <v>7.79199E-2</v>
      </c>
      <c r="L118" s="15">
        <f t="shared" si="11"/>
        <v>7.7919946180107058E-2</v>
      </c>
      <c r="M118" s="2">
        <f t="shared" si="9"/>
        <v>0</v>
      </c>
    </row>
    <row r="119" spans="1:13" s="2" customFormat="1" x14ac:dyDescent="0.3">
      <c r="A119" s="6">
        <v>58200</v>
      </c>
      <c r="B119" s="6"/>
      <c r="C119" s="15">
        <v>0.10264400000000001</v>
      </c>
      <c r="D119" s="15">
        <f t="shared" si="10"/>
        <v>0.10264407263239686</v>
      </c>
      <c r="E119" s="2">
        <f t="shared" si="7"/>
        <v>0</v>
      </c>
      <c r="F119" s="3"/>
      <c r="G119" s="16">
        <v>-69.699999999999989</v>
      </c>
      <c r="H119" s="16">
        <v>216.65</v>
      </c>
      <c r="I119" s="15">
        <f>H119/ISA_US1!$H$9</f>
        <v>0.75186534790907522</v>
      </c>
      <c r="J119" s="3"/>
      <c r="K119" s="23">
        <v>7.7174400000000004E-2</v>
      </c>
      <c r="L119" s="15">
        <f t="shared" si="11"/>
        <v>7.7174521380561453E-2</v>
      </c>
      <c r="M119" s="2">
        <f t="shared" si="9"/>
        <v>0</v>
      </c>
    </row>
    <row r="120" spans="1:13" s="2" customFormat="1" x14ac:dyDescent="0.3">
      <c r="A120" s="6">
        <v>58400</v>
      </c>
      <c r="B120" s="6"/>
      <c r="C120" s="15">
        <v>0.10166200000000002</v>
      </c>
      <c r="D120" s="15">
        <f t="shared" si="10"/>
        <v>0.10166212332394003</v>
      </c>
      <c r="E120" s="2">
        <f t="shared" si="7"/>
        <v>0</v>
      </c>
      <c r="F120" s="3"/>
      <c r="G120" s="16">
        <v>-69.699999999999989</v>
      </c>
      <c r="H120" s="16">
        <v>216.65</v>
      </c>
      <c r="I120" s="15">
        <f>H120/ISA_US1!$H$9</f>
        <v>0.75186534790907522</v>
      </c>
      <c r="J120" s="3"/>
      <c r="K120" s="23">
        <v>7.6436100000000007E-2</v>
      </c>
      <c r="L120" s="15">
        <f t="shared" si="11"/>
        <v>7.6436227722129491E-2</v>
      </c>
      <c r="M120" s="2">
        <f t="shared" si="9"/>
        <v>0</v>
      </c>
    </row>
    <row r="121" spans="1:13" s="2" customFormat="1" x14ac:dyDescent="0.3">
      <c r="A121" s="6">
        <v>58600</v>
      </c>
      <c r="B121" s="6"/>
      <c r="C121" s="15">
        <v>0.10068900000000001</v>
      </c>
      <c r="D121" s="15">
        <f t="shared" si="10"/>
        <v>0.10068956787934361</v>
      </c>
      <c r="E121" s="2">
        <f t="shared" si="7"/>
        <v>0</v>
      </c>
      <c r="F121" s="3"/>
      <c r="G121" s="16">
        <v>-69.699999999999989</v>
      </c>
      <c r="H121" s="16">
        <v>216.65</v>
      </c>
      <c r="I121" s="15">
        <f>H121/ISA_US1!$H$9</f>
        <v>0.75186534790907522</v>
      </c>
      <c r="J121" s="3"/>
      <c r="K121" s="23">
        <v>7.5704900000000006E-2</v>
      </c>
      <c r="L121" s="15">
        <f t="shared" si="11"/>
        <v>7.5704996984417128E-2</v>
      </c>
      <c r="M121" s="2">
        <f t="shared" si="9"/>
        <v>0</v>
      </c>
    </row>
    <row r="122" spans="1:13" s="2" customFormat="1" x14ac:dyDescent="0.3">
      <c r="A122" s="6">
        <v>58800</v>
      </c>
      <c r="B122" s="6"/>
      <c r="C122" s="15">
        <v>9.9726199999999987E-2</v>
      </c>
      <c r="D122" s="15">
        <f t="shared" si="10"/>
        <v>9.9726316431770684E-2</v>
      </c>
      <c r="E122" s="2">
        <f t="shared" si="7"/>
        <v>0</v>
      </c>
      <c r="F122" s="3"/>
      <c r="G122" s="16">
        <v>-69.699999999999989</v>
      </c>
      <c r="H122" s="16">
        <v>216.65</v>
      </c>
      <c r="I122" s="15">
        <f>H122/ISA_US1!$H$9</f>
        <v>0.75186534790907522</v>
      </c>
      <c r="J122" s="3"/>
      <c r="K122" s="23">
        <v>7.4980699999999997E-2</v>
      </c>
      <c r="L122" s="15">
        <f t="shared" si="11"/>
        <v>7.4980761599663784E-2</v>
      </c>
      <c r="M122" s="2">
        <f t="shared" si="9"/>
        <v>0</v>
      </c>
    </row>
    <row r="123" spans="1:13" s="2" customFormat="1" x14ac:dyDescent="0.3">
      <c r="A123" s="6">
        <v>59000</v>
      </c>
      <c r="B123" s="6"/>
      <c r="C123" s="15">
        <v>9.8772100000000002E-2</v>
      </c>
      <c r="D123" s="15">
        <f t="shared" si="10"/>
        <v>9.8772279974099819E-2</v>
      </c>
      <c r="E123" s="2">
        <f t="shared" si="7"/>
        <v>0</v>
      </c>
      <c r="F123" s="3"/>
      <c r="G123" s="16">
        <v>-69.699999999999989</v>
      </c>
      <c r="H123" s="16">
        <v>216.65</v>
      </c>
      <c r="I123" s="15">
        <f>H123/ISA_US1!$H$9</f>
        <v>0.75186534790907522</v>
      </c>
      <c r="J123" s="3"/>
      <c r="K123" s="23">
        <v>7.4263300000000004E-2</v>
      </c>
      <c r="L123" s="15">
        <f t="shared" si="11"/>
        <v>7.4263454646499139E-2</v>
      </c>
      <c r="M123" s="2">
        <f t="shared" si="9"/>
        <v>0</v>
      </c>
    </row>
    <row r="124" spans="1:13" s="2" customFormat="1" x14ac:dyDescent="0.3">
      <c r="A124" s="6">
        <v>59200</v>
      </c>
      <c r="B124" s="6"/>
      <c r="C124" s="15">
        <v>9.7827200000000003E-2</v>
      </c>
      <c r="D124" s="15">
        <f t="shared" si="10"/>
        <v>9.7827370350700299E-2</v>
      </c>
      <c r="E124" s="2">
        <f t="shared" si="7"/>
        <v>0</v>
      </c>
      <c r="F124" s="3"/>
      <c r="G124" s="16">
        <v>-69.699999999999989</v>
      </c>
      <c r="H124" s="16">
        <v>216.65</v>
      </c>
      <c r="I124" s="15">
        <f>H124/ISA_US1!$H$9</f>
        <v>0.75186534790907522</v>
      </c>
      <c r="J124" s="3"/>
      <c r="K124" s="23">
        <v>7.3552900000000004E-2</v>
      </c>
      <c r="L124" s="15">
        <f t="shared" si="11"/>
        <v>7.3553009843759232E-2</v>
      </c>
      <c r="M124" s="2">
        <f t="shared" si="9"/>
        <v>0</v>
      </c>
    </row>
    <row r="125" spans="1:13" s="2" customFormat="1" x14ac:dyDescent="0.3">
      <c r="A125" s="6">
        <v>59400</v>
      </c>
      <c r="B125" s="6"/>
      <c r="C125" s="15">
        <v>9.6891300000000014E-2</v>
      </c>
      <c r="D125" s="15">
        <f t="shared" si="10"/>
        <v>9.6891500249286375E-2</v>
      </c>
      <c r="E125" s="2">
        <f t="shared" si="7"/>
        <v>0</v>
      </c>
      <c r="F125" s="3"/>
      <c r="G125" s="16">
        <v>-69.699999999999989</v>
      </c>
      <c r="H125" s="16">
        <v>216.65</v>
      </c>
      <c r="I125" s="15">
        <f>H125/ISA_US1!$H$9</f>
        <v>0.75186534790907522</v>
      </c>
      <c r="J125" s="3"/>
      <c r="K125" s="23">
        <v>7.2849200000000003E-2</v>
      </c>
      <c r="L125" s="15">
        <f t="shared" si="11"/>
        <v>7.2849361544361946E-2</v>
      </c>
      <c r="M125" s="2">
        <f t="shared" si="9"/>
        <v>0</v>
      </c>
    </row>
    <row r="126" spans="1:13" s="2" customFormat="1" x14ac:dyDescent="0.3">
      <c r="A126" s="6">
        <v>59600</v>
      </c>
      <c r="B126" s="6"/>
      <c r="C126" s="15">
        <v>9.5964399999999991E-2</v>
      </c>
      <c r="D126" s="15">
        <f t="shared" si="10"/>
        <v>9.5964583192849395E-2</v>
      </c>
      <c r="E126" s="2">
        <f t="shared" si="7"/>
        <v>0</v>
      </c>
      <c r="F126" s="3"/>
      <c r="G126" s="16">
        <v>-69.699999999999989</v>
      </c>
      <c r="H126" s="16">
        <v>216.65</v>
      </c>
      <c r="I126" s="15">
        <f>H126/ISA_US1!$H$9</f>
        <v>0.75186534790907522</v>
      </c>
      <c r="J126" s="3"/>
      <c r="K126" s="23">
        <v>7.2152300000000003E-2</v>
      </c>
      <c r="L126" s="15">
        <f t="shared" si="11"/>
        <v>7.2152444729241108E-2</v>
      </c>
      <c r="M126" s="2">
        <f t="shared" si="9"/>
        <v>0</v>
      </c>
    </row>
    <row r="127" spans="1:13" s="2" customFormat="1" x14ac:dyDescent="0.3">
      <c r="A127" s="6">
        <v>59800</v>
      </c>
      <c r="B127" s="6"/>
      <c r="C127" s="15">
        <v>9.5046400000000003E-2</v>
      </c>
      <c r="D127" s="15">
        <f t="shared" si="10"/>
        <v>9.5046533531666866E-2</v>
      </c>
      <c r="E127" s="2">
        <f t="shared" si="7"/>
        <v>0</v>
      </c>
      <c r="F127" s="3"/>
      <c r="G127" s="16">
        <v>-69.699999999999989</v>
      </c>
      <c r="H127" s="16">
        <v>216.65</v>
      </c>
      <c r="I127" s="15">
        <f>H127/ISA_US1!$H$9</f>
        <v>0.75186534790907522</v>
      </c>
      <c r="J127" s="3"/>
      <c r="K127" s="23">
        <v>7.1461999999999998E-2</v>
      </c>
      <c r="L127" s="15">
        <f t="shared" si="11"/>
        <v>7.1462195001338297E-2</v>
      </c>
      <c r="M127" s="2">
        <f t="shared" si="9"/>
        <v>0</v>
      </c>
    </row>
    <row r="128" spans="1:13" s="2" customFormat="1" x14ac:dyDescent="0.3">
      <c r="A128" s="6">
        <v>60000</v>
      </c>
      <c r="B128" s="6"/>
      <c r="C128" s="15">
        <v>9.4137100000000001E-2</v>
      </c>
      <c r="D128" s="15">
        <f t="shared" si="10"/>
        <v>9.4137266435388584E-2</v>
      </c>
      <c r="E128" s="2">
        <f t="shared" si="7"/>
        <v>0</v>
      </c>
      <c r="F128" s="3"/>
      <c r="G128" s="16">
        <v>-69.699999999999989</v>
      </c>
      <c r="H128" s="16">
        <v>216.65</v>
      </c>
      <c r="I128" s="15">
        <f>H128/ISA_US1!$H$9</f>
        <v>0.75186534790907522</v>
      </c>
      <c r="J128" s="3"/>
      <c r="K128" s="23">
        <v>7.0778400000000005E-2</v>
      </c>
      <c r="L128" s="15">
        <f t="shared" si="11"/>
        <v>7.0778548579652753E-2</v>
      </c>
      <c r="M128" s="2">
        <f t="shared" si="9"/>
        <v>0</v>
      </c>
    </row>
    <row r="129" spans="1:13" s="2" customFormat="1" x14ac:dyDescent="0.3">
      <c r="A129" s="6">
        <v>60200</v>
      </c>
      <c r="B129" s="6"/>
      <c r="C129" s="15">
        <v>9.3236500000000014E-2</v>
      </c>
      <c r="D129" s="15">
        <f t="shared" si="10"/>
        <v>9.32366978851977E-2</v>
      </c>
      <c r="E129" s="2">
        <f t="shared" si="7"/>
        <v>0</v>
      </c>
      <c r="F129" s="3"/>
      <c r="G129" s="16">
        <v>-69.699999999999989</v>
      </c>
      <c r="H129" s="16">
        <v>216.65</v>
      </c>
      <c r="I129" s="15">
        <f>H129/ISA_US1!$H$9</f>
        <v>0.75186534790907522</v>
      </c>
      <c r="J129" s="3"/>
      <c r="K129" s="23">
        <v>7.0101300000000005E-2</v>
      </c>
      <c r="L129" s="15">
        <f t="shared" si="11"/>
        <v>7.0101442293347513E-2</v>
      </c>
      <c r="M129" s="2">
        <f t="shared" si="9"/>
        <v>0</v>
      </c>
    </row>
    <row r="130" spans="1:13" s="2" customFormat="1" x14ac:dyDescent="0.3">
      <c r="A130" s="6">
        <v>60400</v>
      </c>
      <c r="B130" s="6"/>
      <c r="C130" s="15">
        <v>9.2344599999999999E-2</v>
      </c>
      <c r="D130" s="15">
        <f t="shared" si="10"/>
        <v>9.2344744666047363E-2</v>
      </c>
      <c r="E130" s="2">
        <f t="shared" si="7"/>
        <v>0</v>
      </c>
      <c r="F130" s="3"/>
      <c r="G130" s="16">
        <v>-69.699999999999989</v>
      </c>
      <c r="H130" s="16">
        <v>216.65</v>
      </c>
      <c r="I130" s="15">
        <f>H130/ISA_US1!$H$9</f>
        <v>0.75186534790907522</v>
      </c>
      <c r="J130" s="3"/>
      <c r="K130" s="23">
        <v>6.9430599999999995E-2</v>
      </c>
      <c r="L130" s="15">
        <f t="shared" si="11"/>
        <v>6.9430813575912423E-2</v>
      </c>
      <c r="M130" s="2">
        <f t="shared" si="9"/>
        <v>0</v>
      </c>
    </row>
    <row r="131" spans="1:13" s="2" customFormat="1" x14ac:dyDescent="0.3">
      <c r="A131" s="6">
        <v>60600</v>
      </c>
      <c r="B131" s="6"/>
      <c r="C131" s="15">
        <v>9.1461100000000004E-2</v>
      </c>
      <c r="D131" s="15">
        <f t="shared" si="10"/>
        <v>9.1461324358971335E-2</v>
      </c>
      <c r="E131" s="2">
        <f t="shared" si="7"/>
        <v>0</v>
      </c>
      <c r="F131" s="3"/>
      <c r="G131" s="16">
        <v>-69.699999999999989</v>
      </c>
      <c r="H131" s="16">
        <v>216.65</v>
      </c>
      <c r="I131" s="15">
        <f>H131/ISA_US1!$H$9</f>
        <v>0.75186534790907522</v>
      </c>
      <c r="J131" s="3"/>
      <c r="K131" s="23">
        <v>6.8766400000000005E-2</v>
      </c>
      <c r="L131" s="15">
        <f t="shared" si="11"/>
        <v>6.8766600459382765E-2</v>
      </c>
      <c r="M131" s="2">
        <f t="shared" si="9"/>
        <v>0</v>
      </c>
    </row>
    <row r="132" spans="1:13" s="2" customFormat="1" x14ac:dyDescent="0.3">
      <c r="A132" s="6">
        <v>60800</v>
      </c>
      <c r="B132" s="6"/>
      <c r="C132" s="15">
        <v>9.0586199999999992E-2</v>
      </c>
      <c r="D132" s="15">
        <f t="shared" si="10"/>
        <v>9.0586355333468288E-2</v>
      </c>
      <c r="E132" s="2">
        <f t="shared" si="7"/>
        <v>0</v>
      </c>
      <c r="F132" s="3"/>
      <c r="G132" s="16">
        <v>-69.699999999999989</v>
      </c>
      <c r="H132" s="16">
        <v>216.65</v>
      </c>
      <c r="I132" s="15">
        <f>H132/ISA_US1!$H$9</f>
        <v>0.75186534790907522</v>
      </c>
      <c r="J132" s="3"/>
      <c r="K132" s="23">
        <v>6.8108600000000005E-2</v>
      </c>
      <c r="L132" s="15">
        <f t="shared" si="11"/>
        <v>6.810874156861324E-2</v>
      </c>
      <c r="M132" s="2">
        <f t="shared" si="9"/>
        <v>0</v>
      </c>
    </row>
    <row r="133" spans="1:13" s="2" customFormat="1" x14ac:dyDescent="0.3">
      <c r="A133" s="6">
        <v>61000</v>
      </c>
      <c r="B133" s="6"/>
      <c r="C133" s="15">
        <v>8.9719499999999994E-2</v>
      </c>
      <c r="D133" s="15">
        <f t="shared" si="10"/>
        <v>8.9719756739958786E-2</v>
      </c>
      <c r="E133" s="2">
        <f t="shared" si="7"/>
        <v>0</v>
      </c>
      <c r="F133" s="3"/>
      <c r="G133" s="16">
        <v>-69.699999999999989</v>
      </c>
      <c r="H133" s="16">
        <v>216.65</v>
      </c>
      <c r="I133" s="15">
        <f>H133/ISA_US1!$H$9</f>
        <v>0.75186534790907522</v>
      </c>
      <c r="J133" s="3"/>
      <c r="K133" s="23">
        <v>6.7457000000000003E-2</v>
      </c>
      <c r="L133" s="15">
        <f t="shared" si="11"/>
        <v>6.7457176115606712E-2</v>
      </c>
      <c r="M133" s="2">
        <f t="shared" si="9"/>
        <v>0</v>
      </c>
    </row>
    <row r="134" spans="1:13" s="2" customFormat="1" x14ac:dyDescent="0.3">
      <c r="A134" s="6">
        <v>61200</v>
      </c>
      <c r="B134" s="6"/>
      <c r="C134" s="15">
        <v>8.8861200000000001E-2</v>
      </c>
      <c r="D134" s="15">
        <f t="shared" si="10"/>
        <v>8.8861448502314769E-2</v>
      </c>
      <c r="E134" s="2">
        <f t="shared" si="7"/>
        <v>0</v>
      </c>
      <c r="F134" s="3"/>
      <c r="G134" s="16">
        <v>-69.699999999999989</v>
      </c>
      <c r="H134" s="16">
        <v>216.65</v>
      </c>
      <c r="I134" s="15">
        <f>H134/ISA_US1!$H$9</f>
        <v>0.75186534790907522</v>
      </c>
      <c r="J134" s="3"/>
      <c r="K134" s="23">
        <v>6.6811599999999999E-2</v>
      </c>
      <c r="L134" s="15">
        <f t="shared" si="11"/>
        <v>6.6811843893897271E-2</v>
      </c>
      <c r="M134" s="2">
        <f t="shared" si="9"/>
        <v>0</v>
      </c>
    </row>
    <row r="135" spans="1:13" s="2" customFormat="1" x14ac:dyDescent="0.3">
      <c r="A135" s="6">
        <v>61400</v>
      </c>
      <c r="B135" s="6"/>
      <c r="C135" s="15">
        <v>8.8011099999999995E-2</v>
      </c>
      <c r="D135" s="15">
        <f t="shared" si="10"/>
        <v>8.8011351310460187E-2</v>
      </c>
      <c r="E135" s="2">
        <f t="shared" si="7"/>
        <v>0</v>
      </c>
      <c r="F135" s="3"/>
      <c r="G135" s="16">
        <v>-69.699999999999989</v>
      </c>
      <c r="H135" s="16">
        <v>216.65</v>
      </c>
      <c r="I135" s="15">
        <f>H135/ISA_US1!$H$9</f>
        <v>0.75186534790907522</v>
      </c>
      <c r="J135" s="3"/>
      <c r="K135" s="23">
        <v>6.6172499999999995E-2</v>
      </c>
      <c r="L135" s="15">
        <f t="shared" si="11"/>
        <v>6.6172685272986989E-2</v>
      </c>
      <c r="M135" s="2">
        <f t="shared" si="9"/>
        <v>0</v>
      </c>
    </row>
    <row r="136" spans="1:13" s="2" customFormat="1" x14ac:dyDescent="0.3">
      <c r="A136" s="6">
        <v>61600</v>
      </c>
      <c r="B136" s="6"/>
      <c r="C136" s="15">
        <v>8.7169200000000002E-2</v>
      </c>
      <c r="D136" s="15">
        <f t="shared" si="10"/>
        <v>8.7169386613042493E-2</v>
      </c>
      <c r="E136" s="2">
        <f t="shared" si="7"/>
        <v>0</v>
      </c>
      <c r="F136" s="3"/>
      <c r="G136" s="16">
        <v>-69.699999999999989</v>
      </c>
      <c r="H136" s="16">
        <v>216.65</v>
      </c>
      <c r="I136" s="15">
        <f>H136/ISA_US1!$H$9</f>
        <v>0.75186534790907522</v>
      </c>
      <c r="J136" s="3"/>
      <c r="K136" s="23">
        <v>6.5539500000000001E-2</v>
      </c>
      <c r="L136" s="15">
        <f t="shared" si="11"/>
        <v>6.5539641192835882E-2</v>
      </c>
      <c r="M136" s="2">
        <f t="shared" si="9"/>
        <v>0</v>
      </c>
    </row>
    <row r="137" spans="1:13" s="2" customFormat="1" x14ac:dyDescent="0.3">
      <c r="A137" s="6">
        <v>61800</v>
      </c>
      <c r="B137" s="6"/>
      <c r="C137" s="15">
        <v>8.6335200000000015E-2</v>
      </c>
      <c r="D137" s="15">
        <f t="shared" ref="D137:D156" si="12">0.297076/EXP($Q$6*$A137-$Q$7)</f>
        <v>8.6335476610174364E-2</v>
      </c>
      <c r="E137" s="2">
        <f t="shared" ref="E137:E156" si="13">ROUND(D137-C137,5)</f>
        <v>0</v>
      </c>
      <c r="F137" s="3"/>
      <c r="G137" s="16">
        <v>-69.699999999999989</v>
      </c>
      <c r="H137" s="16">
        <v>216.65</v>
      </c>
      <c r="I137" s="15">
        <f>H137/ISA_US1!$H$9</f>
        <v>0.75186534790907522</v>
      </c>
      <c r="J137" s="3"/>
      <c r="K137" s="23">
        <v>6.4912499999999998E-2</v>
      </c>
      <c r="L137" s="15">
        <f t="shared" ref="L137:L156" si="14">D137*I137</f>
        <v>6.4912653158404568E-2</v>
      </c>
      <c r="M137" s="2">
        <f t="shared" ref="M137:M156" si="15">ROUND(L137-K137,5)</f>
        <v>0</v>
      </c>
    </row>
    <row r="138" spans="1:13" s="2" customFormat="1" x14ac:dyDescent="0.3">
      <c r="A138" s="6">
        <v>62000</v>
      </c>
      <c r="B138" s="6"/>
      <c r="C138" s="15">
        <v>8.5509299999999996E-2</v>
      </c>
      <c r="D138" s="15">
        <f t="shared" si="12"/>
        <v>8.5509544246244629E-2</v>
      </c>
      <c r="E138" s="2">
        <f t="shared" si="13"/>
        <v>0</v>
      </c>
      <c r="F138" s="3"/>
      <c r="G138" s="16">
        <v>-69.699999999999989</v>
      </c>
      <c r="H138" s="16">
        <v>216.65</v>
      </c>
      <c r="I138" s="15">
        <f>H138/ISA_US1!$H$9</f>
        <v>0.75186534790907522</v>
      </c>
      <c r="J138" s="3"/>
      <c r="K138" s="23">
        <v>6.4291399999999999E-2</v>
      </c>
      <c r="L138" s="15">
        <f t="shared" si="14"/>
        <v>6.4291663234249175E-2</v>
      </c>
      <c r="M138" s="2">
        <f t="shared" si="15"/>
        <v>0</v>
      </c>
    </row>
    <row r="139" spans="1:13" s="2" customFormat="1" x14ac:dyDescent="0.3">
      <c r="A139" s="6">
        <v>62200</v>
      </c>
      <c r="B139" s="6"/>
      <c r="C139" s="15">
        <v>8.4691299999999997E-2</v>
      </c>
      <c r="D139" s="15">
        <f t="shared" si="12"/>
        <v>8.469151320279833E-2</v>
      </c>
      <c r="E139" s="2">
        <f t="shared" si="13"/>
        <v>0</v>
      </c>
      <c r="F139" s="3"/>
      <c r="G139" s="16">
        <v>-69.699999999999989</v>
      </c>
      <c r="H139" s="16">
        <v>216.65</v>
      </c>
      <c r="I139" s="15">
        <f>H139/ISA_US1!$H$9</f>
        <v>0.75186534790907522</v>
      </c>
      <c r="J139" s="3"/>
      <c r="K139" s="23">
        <v>6.3676399999999994E-2</v>
      </c>
      <c r="L139" s="15">
        <f t="shared" si="14"/>
        <v>6.3676614039168009E-2</v>
      </c>
      <c r="M139" s="2">
        <f t="shared" si="15"/>
        <v>0</v>
      </c>
    </row>
    <row r="140" spans="1:13" s="2" customFormat="1" x14ac:dyDescent="0.3">
      <c r="A140" s="6">
        <v>62400</v>
      </c>
      <c r="B140" s="6"/>
      <c r="C140" s="15">
        <v>8.38811E-2</v>
      </c>
      <c r="D140" s="15">
        <f t="shared" si="12"/>
        <v>8.3881307891484513E-2</v>
      </c>
      <c r="E140" s="2">
        <f t="shared" si="13"/>
        <v>0</v>
      </c>
      <c r="F140" s="3"/>
      <c r="G140" s="16">
        <v>-69.699999999999989</v>
      </c>
      <c r="H140" s="16">
        <v>216.65</v>
      </c>
      <c r="I140" s="15">
        <f>H140/ISA_US1!$H$9</f>
        <v>0.75186534790907522</v>
      </c>
      <c r="J140" s="3"/>
      <c r="K140" s="23">
        <v>6.3067300000000007E-2</v>
      </c>
      <c r="L140" s="15">
        <f t="shared" si="14"/>
        <v>6.3067448740899257E-2</v>
      </c>
      <c r="M140" s="2">
        <f t="shared" si="15"/>
        <v>0</v>
      </c>
    </row>
    <row r="141" spans="1:13" s="2" customFormat="1" x14ac:dyDescent="0.3">
      <c r="A141" s="6">
        <v>62600</v>
      </c>
      <c r="B141" s="6"/>
      <c r="C141" s="15">
        <v>8.3078600000000002E-2</v>
      </c>
      <c r="D141" s="15">
        <f t="shared" si="12"/>
        <v>8.3078853447071721E-2</v>
      </c>
      <c r="E141" s="2">
        <f t="shared" si="13"/>
        <v>0</v>
      </c>
      <c r="F141" s="3"/>
      <c r="G141" s="16">
        <v>-69.699999999999989</v>
      </c>
      <c r="H141" s="16">
        <v>216.65</v>
      </c>
      <c r="I141" s="15">
        <f>H141/ISA_US1!$H$9</f>
        <v>0.75186534790907522</v>
      </c>
      <c r="J141" s="3"/>
      <c r="K141" s="23">
        <v>6.2463999999999999E-2</v>
      </c>
      <c r="L141" s="15">
        <f t="shared" si="14"/>
        <v>6.2464111050869651E-2</v>
      </c>
      <c r="M141" s="2">
        <f t="shared" si="15"/>
        <v>0</v>
      </c>
    </row>
    <row r="142" spans="1:13" s="2" customFormat="1" x14ac:dyDescent="0.3">
      <c r="A142" s="6">
        <v>62800</v>
      </c>
      <c r="B142" s="6"/>
      <c r="C142" s="15">
        <v>8.2283800000000004E-2</v>
      </c>
      <c r="D142" s="15">
        <f t="shared" si="12"/>
        <v>8.2284075720530259E-2</v>
      </c>
      <c r="E142" s="2">
        <f t="shared" si="13"/>
        <v>0</v>
      </c>
      <c r="F142" s="3"/>
      <c r="G142" s="16">
        <v>-69.699999999999989</v>
      </c>
      <c r="H142" s="16">
        <v>216.65</v>
      </c>
      <c r="I142" s="15">
        <f>H142/ISA_US1!$H$9</f>
        <v>0.75186534790907522</v>
      </c>
      <c r="J142" s="3"/>
      <c r="K142" s="23">
        <v>6.1866400000000002E-2</v>
      </c>
      <c r="L142" s="15">
        <f t="shared" si="14"/>
        <v>6.1866545218993173E-2</v>
      </c>
      <c r="M142" s="2">
        <f t="shared" si="15"/>
        <v>0</v>
      </c>
    </row>
    <row r="143" spans="1:13" s="2" customFormat="1" x14ac:dyDescent="0.3">
      <c r="A143" s="6">
        <v>63000</v>
      </c>
      <c r="B143" s="6"/>
      <c r="C143" s="15">
        <v>8.1496600000000016E-2</v>
      </c>
      <c r="D143" s="15">
        <f t="shared" si="12"/>
        <v>8.1496901272180455E-2</v>
      </c>
      <c r="E143" s="2">
        <f t="shared" si="13"/>
        <v>0</v>
      </c>
      <c r="F143" s="3"/>
      <c r="G143" s="16">
        <v>-69.699999999999989</v>
      </c>
      <c r="H143" s="16">
        <v>216.65</v>
      </c>
      <c r="I143" s="15">
        <f>H143/ISA_US1!$H$9</f>
        <v>0.75186534790907522</v>
      </c>
      <c r="J143" s="3"/>
      <c r="K143" s="23">
        <v>6.1274500000000003E-2</v>
      </c>
      <c r="L143" s="15">
        <f t="shared" si="14"/>
        <v>6.127469602851951E-2</v>
      </c>
      <c r="M143" s="2">
        <f t="shared" si="15"/>
        <v>0</v>
      </c>
    </row>
    <row r="144" spans="1:13" s="2" customFormat="1" x14ac:dyDescent="0.3">
      <c r="A144" s="6">
        <v>63200</v>
      </c>
      <c r="B144" s="6"/>
      <c r="C144" s="15">
        <v>8.0716999999999997E-2</v>
      </c>
      <c r="D144" s="15">
        <f t="shared" si="12"/>
        <v>8.0717257364906925E-2</v>
      </c>
      <c r="E144" s="2">
        <f t="shared" si="13"/>
        <v>0</v>
      </c>
      <c r="F144" s="3"/>
      <c r="G144" s="16">
        <v>-69.699999999999989</v>
      </c>
      <c r="H144" s="16">
        <v>216.65</v>
      </c>
      <c r="I144" s="15">
        <f>H144/ISA_US1!$H$9</f>
        <v>0.75186534790907522</v>
      </c>
      <c r="J144" s="3"/>
      <c r="K144" s="23">
        <v>6.0688300000000001E-2</v>
      </c>
      <c r="L144" s="15">
        <f t="shared" si="14"/>
        <v>6.0688508790932107E-2</v>
      </c>
      <c r="M144" s="2">
        <f t="shared" si="15"/>
        <v>0</v>
      </c>
    </row>
    <row r="145" spans="1:13" s="2" customFormat="1" x14ac:dyDescent="0.3">
      <c r="A145" s="6">
        <v>63400</v>
      </c>
      <c r="B145" s="6"/>
      <c r="C145" s="15">
        <v>7.994480000000001E-2</v>
      </c>
      <c r="D145" s="15">
        <f t="shared" si="12"/>
        <v>7.9945071957437178E-2</v>
      </c>
      <c r="E145" s="2">
        <f t="shared" si="13"/>
        <v>0</v>
      </c>
      <c r="F145" s="3"/>
      <c r="G145" s="16">
        <v>-69.699999999999989</v>
      </c>
      <c r="H145" s="16">
        <v>216.65</v>
      </c>
      <c r="I145" s="15">
        <f>H145/ISA_US1!$H$9</f>
        <v>0.75186534790907522</v>
      </c>
      <c r="J145" s="3"/>
      <c r="K145" s="23">
        <v>6.01077E-2</v>
      </c>
      <c r="L145" s="15">
        <f t="shared" si="14"/>
        <v>6.010792934089456E-2</v>
      </c>
      <c r="M145" s="2">
        <f t="shared" si="15"/>
        <v>0</v>
      </c>
    </row>
    <row r="146" spans="1:13" s="2" customFormat="1" x14ac:dyDescent="0.3">
      <c r="A146" s="6">
        <v>63600</v>
      </c>
      <c r="B146" s="6"/>
      <c r="C146" s="15">
        <v>7.918E-2</v>
      </c>
      <c r="D146" s="15">
        <f t="shared" si="12"/>
        <v>7.9180273697684975E-2</v>
      </c>
      <c r="E146" s="2">
        <f t="shared" si="13"/>
        <v>0</v>
      </c>
      <c r="F146" s="3"/>
      <c r="G146" s="16">
        <v>-69.699999999999989</v>
      </c>
      <c r="H146" s="16">
        <v>216.65</v>
      </c>
      <c r="I146" s="15">
        <f>H146/ISA_US1!$H$9</f>
        <v>0.75186534790907522</v>
      </c>
      <c r="J146" s="3"/>
      <c r="K146" s="23">
        <v>5.9532700000000001E-2</v>
      </c>
      <c r="L146" s="15">
        <f t="shared" si="14"/>
        <v>5.9532904031245712E-2</v>
      </c>
      <c r="M146" s="2">
        <f t="shared" si="15"/>
        <v>0</v>
      </c>
    </row>
    <row r="147" spans="1:13" s="2" customFormat="1" x14ac:dyDescent="0.3">
      <c r="A147" s="6">
        <v>63800</v>
      </c>
      <c r="B147" s="6"/>
      <c r="C147" s="15">
        <v>7.8422500000000006E-2</v>
      </c>
      <c r="D147" s="15">
        <f t="shared" si="12"/>
        <v>7.8422791916157114E-2</v>
      </c>
      <c r="E147" s="2">
        <f t="shared" si="13"/>
        <v>0</v>
      </c>
      <c r="F147" s="3"/>
      <c r="G147" s="16">
        <v>-69.699999999999989</v>
      </c>
      <c r="H147" s="16">
        <v>216.65</v>
      </c>
      <c r="I147" s="15">
        <f>H147/ISA_US1!$H$9</f>
        <v>0.75186534790907522</v>
      </c>
      <c r="J147" s="3"/>
      <c r="K147" s="23">
        <v>5.8963099999999997E-2</v>
      </c>
      <c r="L147" s="15">
        <f t="shared" si="14"/>
        <v>5.8963379728042484E-2</v>
      </c>
      <c r="M147" s="2">
        <f t="shared" si="15"/>
        <v>0</v>
      </c>
    </row>
    <row r="148" spans="1:13" s="2" customFormat="1" x14ac:dyDescent="0.3">
      <c r="A148" s="6">
        <v>64000</v>
      </c>
      <c r="B148" s="6"/>
      <c r="C148" s="15">
        <v>7.76723E-2</v>
      </c>
      <c r="D148" s="15">
        <f t="shared" si="12"/>
        <v>7.7672556619423433E-2</v>
      </c>
      <c r="E148" s="2">
        <f t="shared" si="13"/>
        <v>0</v>
      </c>
      <c r="F148" s="3"/>
      <c r="G148" s="16">
        <v>-69.699999999999989</v>
      </c>
      <c r="H148" s="16">
        <v>216.65</v>
      </c>
      <c r="I148" s="15">
        <f>H148/ISA_US1!$H$9</f>
        <v>0.75186534790907522</v>
      </c>
      <c r="J148" s="3"/>
      <c r="K148" s="23">
        <v>5.8399100000000002E-2</v>
      </c>
      <c r="L148" s="15">
        <f t="shared" si="14"/>
        <v>5.8399303805650143E-2</v>
      </c>
      <c r="M148" s="2">
        <f t="shared" si="15"/>
        <v>0</v>
      </c>
    </row>
    <row r="149" spans="1:13" s="2" customFormat="1" x14ac:dyDescent="0.3">
      <c r="A149" s="6">
        <v>64200</v>
      </c>
      <c r="B149" s="6"/>
      <c r="C149" s="15">
        <v>7.6929200000000003E-2</v>
      </c>
      <c r="D149" s="15">
        <f t="shared" si="12"/>
        <v>7.6929498483649078E-2</v>
      </c>
      <c r="E149" s="2">
        <f t="shared" si="13"/>
        <v>0</v>
      </c>
      <c r="F149" s="3"/>
      <c r="G149" s="16">
        <v>-69.699999999999989</v>
      </c>
      <c r="H149" s="16">
        <v>216.65</v>
      </c>
      <c r="I149" s="15">
        <f>H149/ISA_US1!$H$9</f>
        <v>0.75186534790907522</v>
      </c>
      <c r="J149" s="3"/>
      <c r="K149" s="23">
        <v>5.78404E-2</v>
      </c>
      <c r="L149" s="15">
        <f t="shared" si="14"/>
        <v>5.7840624141879488E-2</v>
      </c>
      <c r="M149" s="2">
        <f t="shared" si="15"/>
        <v>0</v>
      </c>
    </row>
    <row r="150" spans="1:13" s="2" customFormat="1" x14ac:dyDescent="0.3">
      <c r="A150" s="6">
        <v>64400</v>
      </c>
      <c r="B150" s="6"/>
      <c r="C150" s="15">
        <v>7.6193300000000005E-2</v>
      </c>
      <c r="D150" s="15">
        <f t="shared" si="12"/>
        <v>7.6193548848189019E-2</v>
      </c>
      <c r="E150" s="2">
        <f t="shared" si="13"/>
        <v>0</v>
      </c>
      <c r="F150" s="3"/>
      <c r="G150" s="16">
        <v>-69.699999999999989</v>
      </c>
      <c r="H150" s="16">
        <v>216.65</v>
      </c>
      <c r="I150" s="15">
        <f>H150/ISA_US1!$H$9</f>
        <v>0.75186534790907522</v>
      </c>
      <c r="J150" s="3"/>
      <c r="K150" s="23">
        <v>5.7286999999999998E-2</v>
      </c>
      <c r="L150" s="15">
        <f t="shared" si="14"/>
        <v>5.7287289113170756E-2</v>
      </c>
      <c r="M150" s="2">
        <f t="shared" si="15"/>
        <v>0</v>
      </c>
    </row>
    <row r="151" spans="1:13" s="2" customFormat="1" x14ac:dyDescent="0.3">
      <c r="A151" s="6">
        <v>64600</v>
      </c>
      <c r="B151" s="6"/>
      <c r="C151" s="15">
        <v>7.5464299999999998E-2</v>
      </c>
      <c r="D151" s="15">
        <f t="shared" si="12"/>
        <v>7.5464639709243414E-2</v>
      </c>
      <c r="E151" s="2">
        <f t="shared" si="13"/>
        <v>0</v>
      </c>
      <c r="F151" s="3"/>
      <c r="G151" s="16">
        <v>-69.699999999999989</v>
      </c>
      <c r="H151" s="16">
        <v>216.65</v>
      </c>
      <c r="I151" s="15">
        <f>H151/ISA_US1!$H$9</f>
        <v>0.75186534790907522</v>
      </c>
      <c r="J151" s="3"/>
      <c r="K151" s="23">
        <v>5.6738999999999998E-2</v>
      </c>
      <c r="L151" s="15">
        <f t="shared" si="14"/>
        <v>5.6739247589823315E-2</v>
      </c>
      <c r="M151" s="2">
        <f t="shared" si="15"/>
        <v>0</v>
      </c>
    </row>
    <row r="152" spans="1:13" s="2" customFormat="1" x14ac:dyDescent="0.3">
      <c r="A152" s="6">
        <v>64800</v>
      </c>
      <c r="B152" s="6"/>
      <c r="C152" s="15">
        <v>7.4742400000000001E-2</v>
      </c>
      <c r="D152" s="15">
        <f t="shared" si="12"/>
        <v>7.4742703713573985E-2</v>
      </c>
      <c r="E152" s="2">
        <f t="shared" si="13"/>
        <v>0</v>
      </c>
      <c r="F152" s="3"/>
      <c r="G152" s="16">
        <v>-69.699999999999989</v>
      </c>
      <c r="H152" s="16">
        <v>216.65</v>
      </c>
      <c r="I152" s="15">
        <f>H152/ISA_US1!$H$9</f>
        <v>0.75186534790907522</v>
      </c>
      <c r="J152" s="3"/>
      <c r="K152" s="23">
        <v>5.6196200000000002E-2</v>
      </c>
      <c r="L152" s="15">
        <f t="shared" si="14"/>
        <v>5.619644893127123E-2</v>
      </c>
      <c r="M152" s="2">
        <f t="shared" si="15"/>
        <v>0</v>
      </c>
    </row>
    <row r="153" spans="1:13" s="2" customFormat="1" x14ac:dyDescent="0.3">
      <c r="A153" s="6">
        <v>65000</v>
      </c>
      <c r="B153" s="6"/>
      <c r="C153" s="15">
        <v>7.4027399999999993E-2</v>
      </c>
      <c r="D153" s="15">
        <f t="shared" si="12"/>
        <v>7.4027674152280357E-2</v>
      </c>
      <c r="E153" s="2">
        <f t="shared" si="13"/>
        <v>0</v>
      </c>
      <c r="F153" s="3"/>
      <c r="G153" s="16">
        <v>-69.699999999999989</v>
      </c>
      <c r="H153" s="16">
        <v>216.65</v>
      </c>
      <c r="I153" s="15">
        <f>H153/ISA_US1!$H$9</f>
        <v>0.75186534790907522</v>
      </c>
      <c r="J153" s="3"/>
      <c r="K153" s="23">
        <v>5.5658600000000003E-2</v>
      </c>
      <c r="L153" s="15">
        <f t="shared" si="14"/>
        <v>5.5658842981403923E-2</v>
      </c>
      <c r="M153" s="2">
        <f t="shared" si="15"/>
        <v>0</v>
      </c>
    </row>
    <row r="154" spans="1:13" s="2" customFormat="1" x14ac:dyDescent="0.3">
      <c r="A154" s="6">
        <v>65400</v>
      </c>
      <c r="B154" s="6"/>
      <c r="C154" s="15">
        <v>7.2617799999999996E-2</v>
      </c>
      <c r="D154" s="15">
        <f t="shared" si="12"/>
        <v>7.2618070681982699E-2</v>
      </c>
      <c r="E154" s="2">
        <f t="shared" si="13"/>
        <v>0</v>
      </c>
      <c r="F154" s="3"/>
      <c r="G154" s="16">
        <v>-69.699999999999989</v>
      </c>
      <c r="H154" s="16">
        <v>216.65</v>
      </c>
      <c r="I154" s="15">
        <f>H154/ISA_US1!$H$9</f>
        <v>0.75186534790907522</v>
      </c>
      <c r="J154" s="3"/>
      <c r="K154" s="23">
        <v>5.4598766345916608E-2</v>
      </c>
      <c r="L154" s="15">
        <f t="shared" si="14"/>
        <v>5.4599010977794737E-2</v>
      </c>
      <c r="M154" s="2">
        <f t="shared" si="15"/>
        <v>0</v>
      </c>
    </row>
    <row r="155" spans="1:13" s="2" customFormat="1" x14ac:dyDescent="0.3">
      <c r="A155" s="6">
        <v>65600</v>
      </c>
      <c r="B155" s="6"/>
      <c r="C155" s="15">
        <v>7.1923000000000001E-2</v>
      </c>
      <c r="D155" s="15">
        <f t="shared" si="12"/>
        <v>7.1923366521684851E-2</v>
      </c>
      <c r="E155" s="2">
        <f t="shared" si="13"/>
        <v>0</v>
      </c>
      <c r="F155" s="3"/>
      <c r="G155" s="16">
        <v>-69.699999999999989</v>
      </c>
      <c r="H155" s="16">
        <v>216.65</v>
      </c>
      <c r="I155" s="15">
        <f>H155/ISA_US1!$H$9</f>
        <v>0.75186534790907522</v>
      </c>
      <c r="J155" s="3"/>
      <c r="K155" s="23">
        <v>5.4076486553170489E-2</v>
      </c>
      <c r="L155" s="15">
        <f t="shared" si="14"/>
        <v>5.4076686992618514E-2</v>
      </c>
      <c r="M155" s="2">
        <f t="shared" si="15"/>
        <v>0</v>
      </c>
    </row>
    <row r="156" spans="1:13" x14ac:dyDescent="0.3">
      <c r="A156" s="6">
        <f>CONVERT(20000,"m","ft")</f>
        <v>65616.797900262463</v>
      </c>
      <c r="C156" s="15">
        <v>7.1864899999999995E-2</v>
      </c>
      <c r="D156" s="15">
        <f t="shared" si="12"/>
        <v>7.1865322088170841E-2</v>
      </c>
      <c r="E156" s="2">
        <f t="shared" si="13"/>
        <v>0</v>
      </c>
      <c r="G156" s="16">
        <v>-69.699999999999989</v>
      </c>
      <c r="H156" s="16">
        <v>216.65</v>
      </c>
      <c r="I156" s="15">
        <f>H156/ISA_US1!$H$9</f>
        <v>0.75186534790907522</v>
      </c>
      <c r="K156" s="23">
        <v>5.4032799999999999E-2</v>
      </c>
      <c r="L156" s="15">
        <f t="shared" si="14"/>
        <v>5.4033045394420318E-2</v>
      </c>
      <c r="M156" s="2">
        <f t="shared" si="15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"/>
  <sheetViews>
    <sheetView workbookViewId="0">
      <pane ySplit="8" topLeftCell="A9" activePane="bottomLeft" state="frozen"/>
      <selection activeCell="K7" sqref="K7"/>
      <selection pane="bottomLeft" activeCell="A5" sqref="A5"/>
    </sheetView>
  </sheetViews>
  <sheetFormatPr defaultColWidth="8.6328125" defaultRowHeight="13" x14ac:dyDescent="0.3"/>
  <cols>
    <col min="1" max="2" width="8.6328125" style="6"/>
    <col min="3" max="3" width="8.6328125" style="2"/>
    <col min="4" max="4" width="8.6328125" style="3" customWidth="1"/>
    <col min="5" max="16" width="8.6328125" style="3"/>
    <col min="17" max="17" width="8.6328125" style="3" customWidth="1"/>
    <col min="18" max="16384" width="8.6328125" style="3"/>
  </cols>
  <sheetData>
    <row r="1" spans="1:18" x14ac:dyDescent="0.3">
      <c r="A1" s="1" t="s">
        <v>0</v>
      </c>
      <c r="B1" s="1"/>
      <c r="O1" s="1" t="s">
        <v>24</v>
      </c>
    </row>
    <row r="2" spans="1:18" x14ac:dyDescent="0.3">
      <c r="A2" s="1" t="s">
        <v>1</v>
      </c>
      <c r="B2" s="4"/>
      <c r="O2" s="3" t="s">
        <v>37</v>
      </c>
      <c r="Q2" s="20">
        <v>216.64999999999998</v>
      </c>
      <c r="R2" s="3" t="s">
        <v>38</v>
      </c>
    </row>
    <row r="3" spans="1:18" x14ac:dyDescent="0.3">
      <c r="A3" s="1" t="s">
        <v>3</v>
      </c>
      <c r="C3" s="25"/>
      <c r="D3" s="5"/>
      <c r="E3" s="5"/>
      <c r="F3" s="5"/>
      <c r="G3" s="5" t="s">
        <v>39</v>
      </c>
      <c r="H3" s="5"/>
      <c r="I3" s="5"/>
      <c r="J3" s="5"/>
      <c r="K3" s="5" t="s">
        <v>2</v>
      </c>
      <c r="L3" s="5"/>
      <c r="M3" s="5"/>
      <c r="O3" s="3" t="s">
        <v>40</v>
      </c>
      <c r="Q3" s="18">
        <f>CONVERT(ISA_SI3!Q3,"hPa","psi")</f>
        <v>0.79406711029912247</v>
      </c>
      <c r="R3" s="2" t="s">
        <v>41</v>
      </c>
    </row>
    <row r="4" spans="1:18" x14ac:dyDescent="0.3">
      <c r="A4" s="4" t="s">
        <v>42</v>
      </c>
      <c r="C4" s="5" t="s">
        <v>43</v>
      </c>
      <c r="D4" s="5"/>
      <c r="E4" s="5"/>
      <c r="F4" s="5"/>
      <c r="G4" s="5" t="s">
        <v>44</v>
      </c>
      <c r="H4" s="5"/>
      <c r="I4" s="5"/>
      <c r="J4" s="5"/>
      <c r="K4" s="5" t="s">
        <v>45</v>
      </c>
      <c r="L4" s="5"/>
      <c r="M4" s="5"/>
      <c r="O4" s="3" t="s">
        <v>46</v>
      </c>
    </row>
    <row r="5" spans="1:18" x14ac:dyDescent="0.3">
      <c r="A5" s="3"/>
      <c r="B5" s="3"/>
      <c r="O5" s="3" t="s">
        <v>40</v>
      </c>
      <c r="Q5" s="26">
        <f>Q3*144</f>
        <v>114.34566388307364</v>
      </c>
      <c r="R5" s="3" t="s">
        <v>47</v>
      </c>
    </row>
    <row r="6" spans="1:18" x14ac:dyDescent="0.3">
      <c r="A6" s="3" t="s">
        <v>11</v>
      </c>
      <c r="B6" s="3"/>
      <c r="C6" s="1" t="s">
        <v>31</v>
      </c>
      <c r="G6" s="1" t="s">
        <v>13</v>
      </c>
      <c r="K6" s="1" t="s">
        <v>32</v>
      </c>
      <c r="L6" s="7"/>
      <c r="M6" s="7"/>
      <c r="O6" s="23" t="s">
        <v>48</v>
      </c>
      <c r="Q6" s="27">
        <v>2.3768924066751521E-3</v>
      </c>
      <c r="R6" s="3" t="s">
        <v>49</v>
      </c>
    </row>
    <row r="7" spans="1:18" x14ac:dyDescent="0.3">
      <c r="A7" s="8" t="s">
        <v>15</v>
      </c>
      <c r="B7" s="9"/>
      <c r="C7" s="9" t="s">
        <v>16</v>
      </c>
      <c r="D7" s="9" t="s">
        <v>16</v>
      </c>
      <c r="E7" s="8" t="s">
        <v>17</v>
      </c>
      <c r="G7" s="10"/>
      <c r="H7" s="11" t="s">
        <v>18</v>
      </c>
      <c r="I7" s="12"/>
      <c r="K7" s="9" t="s">
        <v>19</v>
      </c>
      <c r="L7" s="9" t="s">
        <v>19</v>
      </c>
      <c r="M7" s="8" t="s">
        <v>17</v>
      </c>
      <c r="O7" s="3" t="s">
        <v>28</v>
      </c>
      <c r="P7" s="23"/>
      <c r="Q7" s="19">
        <v>3089.8113775394213</v>
      </c>
      <c r="R7" s="2" t="s">
        <v>29</v>
      </c>
    </row>
    <row r="8" spans="1:18" x14ac:dyDescent="0.3">
      <c r="A8" s="8" t="s">
        <v>20</v>
      </c>
      <c r="B8" s="13"/>
      <c r="C8" s="13" t="s">
        <v>21</v>
      </c>
      <c r="D8" s="13" t="s">
        <v>21</v>
      </c>
      <c r="E8" s="2">
        <f>SUM(E9:E173)</f>
        <v>0</v>
      </c>
      <c r="G8" s="13" t="s">
        <v>22</v>
      </c>
      <c r="H8" s="13" t="s">
        <v>23</v>
      </c>
      <c r="I8" s="13" t="s">
        <v>36</v>
      </c>
      <c r="K8" s="13" t="s">
        <v>21</v>
      </c>
      <c r="L8" s="13" t="s">
        <v>21</v>
      </c>
      <c r="M8" s="14">
        <f>SUM(M10:M173)</f>
        <v>0</v>
      </c>
      <c r="O8" s="3" t="s">
        <v>50</v>
      </c>
      <c r="Q8" s="28">
        <f>ROUND(Q5/(Q6*Q7),6)</f>
        <v>15.569627000000001</v>
      </c>
    </row>
    <row r="9" spans="1:18" x14ac:dyDescent="0.3">
      <c r="A9" s="6">
        <v>65800</v>
      </c>
      <c r="C9" s="23">
        <v>7.1216700000000008E-2</v>
      </c>
      <c r="D9" s="15">
        <f t="shared" ref="D9:D40" si="0">$Q$8/(H9*(H9/216.65)^34.1632)</f>
        <v>7.1217050462819009E-2</v>
      </c>
      <c r="E9" s="2">
        <f t="shared" ref="E9:E72" si="1">ROUND(D9-C9,5)</f>
        <v>0</v>
      </c>
      <c r="G9" s="16">
        <f>-105.7+0.00054864*$A9</f>
        <v>-69.599488000000008</v>
      </c>
      <c r="H9" s="29">
        <f t="shared" ref="H9:H40" si="2">196.65+0.0003048*A9</f>
        <v>216.70583999999999</v>
      </c>
      <c r="I9" s="15">
        <f>H9/ISA_US1!$H$9</f>
        <v>0.75205913586673612</v>
      </c>
      <c r="K9" s="23">
        <v>5.3559099999999998E-2</v>
      </c>
      <c r="L9" s="15">
        <f t="shared" ref="L9:L40" si="3">$Q$10/(H9/216.65)^34.1632</f>
        <v>5.3559371338142141E-2</v>
      </c>
      <c r="M9" s="2">
        <f t="shared" ref="M9:M72" si="4">ROUND(L9-K9,5)</f>
        <v>0</v>
      </c>
      <c r="O9" s="3" t="s">
        <v>51</v>
      </c>
      <c r="Q9" s="19">
        <v>2116.2166236739367</v>
      </c>
      <c r="R9" s="3" t="s">
        <v>47</v>
      </c>
    </row>
    <row r="10" spans="1:18" x14ac:dyDescent="0.3">
      <c r="A10" s="6">
        <f>A9+200</f>
        <v>66000</v>
      </c>
      <c r="C10" s="23">
        <v>7.0515800000000003E-2</v>
      </c>
      <c r="D10" s="15">
        <f t="shared" si="0"/>
        <v>7.0516176708772985E-2</v>
      </c>
      <c r="E10" s="2">
        <f t="shared" si="1"/>
        <v>0</v>
      </c>
      <c r="G10" s="16">
        <f t="shared" ref="G10:G73" si="5">-105.7+0.00054864*$A10</f>
        <v>-69.489760000000004</v>
      </c>
      <c r="H10" s="29">
        <f t="shared" si="2"/>
        <v>216.76679999999999</v>
      </c>
      <c r="I10" s="15">
        <f>H10/ISA_US1!$H$9</f>
        <v>0.75227069234773558</v>
      </c>
      <c r="K10" s="23">
        <v>5.3046999999999997E-2</v>
      </c>
      <c r="L10" s="15">
        <f t="shared" si="3"/>
        <v>5.3047191576295664E-2</v>
      </c>
      <c r="M10" s="2">
        <f t="shared" si="4"/>
        <v>0</v>
      </c>
      <c r="O10" s="3" t="s">
        <v>52</v>
      </c>
      <c r="Q10" s="28">
        <f>ROUND(Q5/Q9,6)</f>
        <v>5.4032999999999998E-2</v>
      </c>
    </row>
    <row r="11" spans="1:18" x14ac:dyDescent="0.3">
      <c r="A11" s="6">
        <f t="shared" ref="A11:A74" si="6">A10+200</f>
        <v>66200</v>
      </c>
      <c r="C11" s="23">
        <v>6.9822099999999998E-2</v>
      </c>
      <c r="D11" s="15">
        <f t="shared" si="0"/>
        <v>6.9822394688844283E-2</v>
      </c>
      <c r="E11" s="2">
        <f t="shared" si="1"/>
        <v>0</v>
      </c>
      <c r="G11" s="16">
        <f t="shared" si="5"/>
        <v>-69.380032</v>
      </c>
      <c r="H11" s="29">
        <f t="shared" si="2"/>
        <v>216.82776000000001</v>
      </c>
      <c r="I11" s="15">
        <f>H11/ISA_US1!$H$9</f>
        <v>0.75248224882873516</v>
      </c>
      <c r="K11" s="23">
        <v>5.2539799999999998E-2</v>
      </c>
      <c r="L11" s="15">
        <f t="shared" si="3"/>
        <v>5.2540051663873086E-2</v>
      </c>
      <c r="M11" s="2">
        <f t="shared" si="4"/>
        <v>0</v>
      </c>
    </row>
    <row r="12" spans="1:18" x14ac:dyDescent="0.3">
      <c r="A12" s="6">
        <f t="shared" si="6"/>
        <v>66400</v>
      </c>
      <c r="C12" s="23">
        <v>6.9135299999999997E-2</v>
      </c>
      <c r="D12" s="15">
        <f t="shared" si="0"/>
        <v>6.9135630682283594E-2</v>
      </c>
      <c r="E12" s="2">
        <f t="shared" si="1"/>
        <v>0</v>
      </c>
      <c r="G12" s="16">
        <f t="shared" si="5"/>
        <v>-69.27030400000001</v>
      </c>
      <c r="H12" s="29">
        <f t="shared" si="2"/>
        <v>216.88872000000001</v>
      </c>
      <c r="I12" s="15">
        <f>H12/ISA_US1!$H$9</f>
        <v>0.75269380530973462</v>
      </c>
      <c r="K12" s="23">
        <v>5.2037699999999999E-2</v>
      </c>
      <c r="L12" s="15">
        <f t="shared" si="3"/>
        <v>5.203790061268912E-2</v>
      </c>
      <c r="M12" s="2">
        <f t="shared" si="4"/>
        <v>0</v>
      </c>
      <c r="O12" s="3" t="s">
        <v>53</v>
      </c>
    </row>
    <row r="13" spans="1:18" x14ac:dyDescent="0.3">
      <c r="A13" s="6">
        <f t="shared" si="6"/>
        <v>66600</v>
      </c>
      <c r="C13" s="23">
        <v>6.8455500000000002E-2</v>
      </c>
      <c r="D13" s="15">
        <f t="shared" si="0"/>
        <v>6.8455811755090815E-2</v>
      </c>
      <c r="E13" s="2">
        <f t="shared" si="1"/>
        <v>0</v>
      </c>
      <c r="G13" s="16">
        <f t="shared" si="5"/>
        <v>-69.160576000000006</v>
      </c>
      <c r="H13" s="29">
        <f t="shared" si="2"/>
        <v>216.94968</v>
      </c>
      <c r="I13" s="15">
        <f>H13/ISA_US1!$H$9</f>
        <v>0.75290536179073408</v>
      </c>
      <c r="K13" s="23">
        <v>5.1540500000000003E-2</v>
      </c>
      <c r="L13" s="15">
        <f t="shared" si="3"/>
        <v>5.1540687964521159E-2</v>
      </c>
      <c r="M13" s="2">
        <f t="shared" si="4"/>
        <v>0</v>
      </c>
      <c r="O13" s="24" t="s">
        <v>39</v>
      </c>
      <c r="P13" s="24"/>
      <c r="Q13" s="24"/>
    </row>
    <row r="14" spans="1:18" x14ac:dyDescent="0.3">
      <c r="A14" s="6">
        <f t="shared" si="6"/>
        <v>66800</v>
      </c>
      <c r="C14" s="23">
        <v>6.7782499999999996E-2</v>
      </c>
      <c r="D14" s="15">
        <f t="shared" si="0"/>
        <v>6.7782865751403257E-2</v>
      </c>
      <c r="E14" s="2">
        <f t="shared" si="1"/>
        <v>0</v>
      </c>
      <c r="G14" s="16">
        <f t="shared" si="5"/>
        <v>-69.050848000000002</v>
      </c>
      <c r="H14" s="29">
        <f t="shared" si="2"/>
        <v>217.01064</v>
      </c>
      <c r="I14" s="15">
        <f>H14/ISA_US1!$H$9</f>
        <v>0.75311691827173355</v>
      </c>
      <c r="K14" s="23">
        <v>5.1048200000000002E-2</v>
      </c>
      <c r="L14" s="15">
        <f t="shared" si="3"/>
        <v>5.1048363785455811E-2</v>
      </c>
      <c r="M14" s="2">
        <f t="shared" si="4"/>
        <v>0</v>
      </c>
    </row>
    <row r="15" spans="1:18" x14ac:dyDescent="0.3">
      <c r="A15" s="6">
        <f t="shared" si="6"/>
        <v>67000</v>
      </c>
      <c r="C15" s="23">
        <v>6.7116400000000007E-2</v>
      </c>
      <c r="D15" s="15">
        <f t="shared" si="0"/>
        <v>6.7116721284977504E-2</v>
      </c>
      <c r="E15" s="2">
        <f t="shared" si="1"/>
        <v>0</v>
      </c>
      <c r="G15" s="16">
        <f t="shared" si="5"/>
        <v>-68.941120000000012</v>
      </c>
      <c r="H15" s="29">
        <f t="shared" si="2"/>
        <v>217.07159999999999</v>
      </c>
      <c r="I15" s="15">
        <f>H15/ISA_US1!$H$9</f>
        <v>0.75332847475273301</v>
      </c>
      <c r="K15" s="23">
        <v>5.05607E-2</v>
      </c>
      <c r="L15" s="15">
        <f t="shared" si="3"/>
        <v>5.0560878660295037E-2</v>
      </c>
      <c r="M15" s="2">
        <f t="shared" si="4"/>
        <v>0</v>
      </c>
      <c r="O15" s="3" t="s">
        <v>54</v>
      </c>
    </row>
    <row r="16" spans="1:18" x14ac:dyDescent="0.3">
      <c r="A16" s="6">
        <f t="shared" si="6"/>
        <v>67200</v>
      </c>
      <c r="C16" s="23">
        <v>6.6457000000000002E-2</v>
      </c>
      <c r="D16" s="15">
        <f t="shared" si="0"/>
        <v>6.6457307730769938E-2</v>
      </c>
      <c r="E16" s="2">
        <f t="shared" si="1"/>
        <v>0</v>
      </c>
      <c r="G16" s="16">
        <f t="shared" si="5"/>
        <v>-68.831391999999994</v>
      </c>
      <c r="H16" s="29">
        <f t="shared" si="2"/>
        <v>217.13256000000001</v>
      </c>
      <c r="I16" s="15">
        <f>H16/ISA_US1!$H$9</f>
        <v>0.75354003123373259</v>
      </c>
      <c r="K16" s="23">
        <v>5.0077999999999998E-2</v>
      </c>
      <c r="L16" s="15">
        <f t="shared" si="3"/>
        <v>5.0078183687025796E-2</v>
      </c>
      <c r="M16" s="2">
        <f t="shared" si="4"/>
        <v>0</v>
      </c>
      <c r="O16" s="3" t="s">
        <v>55</v>
      </c>
    </row>
    <row r="17" spans="1:20" x14ac:dyDescent="0.3">
      <c r="A17" s="6">
        <f t="shared" si="6"/>
        <v>67400</v>
      </c>
      <c r="C17" s="23">
        <v>6.5804200000000007E-2</v>
      </c>
      <c r="D17" s="15">
        <f t="shared" si="0"/>
        <v>6.580455521660647E-2</v>
      </c>
      <c r="E17" s="2">
        <f t="shared" si="1"/>
        <v>0</v>
      </c>
      <c r="G17" s="16">
        <f t="shared" si="5"/>
        <v>-68.721664000000004</v>
      </c>
      <c r="H17" s="29">
        <f t="shared" si="2"/>
        <v>217.19352000000001</v>
      </c>
      <c r="I17" s="15">
        <f>H17/ISA_US1!$H$9</f>
        <v>0.75375158771473194</v>
      </c>
      <c r="K17" s="23">
        <v>4.9599999999999998E-2</v>
      </c>
      <c r="L17" s="15">
        <f t="shared" si="3"/>
        <v>4.960023047134636E-2</v>
      </c>
      <c r="M17" s="2">
        <f t="shared" si="4"/>
        <v>0</v>
      </c>
      <c r="O17" s="24" t="s">
        <v>44</v>
      </c>
      <c r="P17" s="24"/>
      <c r="Q17" s="24"/>
    </row>
    <row r="18" spans="1:20" x14ac:dyDescent="0.3">
      <c r="A18" s="6">
        <f t="shared" si="6"/>
        <v>67600</v>
      </c>
      <c r="C18" s="23">
        <v>6.5158099999999997E-2</v>
      </c>
      <c r="D18" s="15">
        <f t="shared" si="0"/>
        <v>6.5158394614951015E-2</v>
      </c>
      <c r="E18" s="2">
        <f t="shared" si="1"/>
        <v>0</v>
      </c>
      <c r="G18" s="16">
        <f t="shared" si="5"/>
        <v>-68.611936000000014</v>
      </c>
      <c r="H18" s="29">
        <f t="shared" si="2"/>
        <v>217.25448</v>
      </c>
      <c r="I18" s="15">
        <f>H18/ISA_US1!$H$9</f>
        <v>0.75396314419573141</v>
      </c>
      <c r="K18" s="23">
        <v>4.9126799999999998E-2</v>
      </c>
      <c r="L18" s="15">
        <f t="shared" si="3"/>
        <v>4.9126971121256365E-2</v>
      </c>
      <c r="M18" s="2">
        <f t="shared" si="4"/>
        <v>0</v>
      </c>
    </row>
    <row r="19" spans="1:20" x14ac:dyDescent="0.3">
      <c r="A19" s="6">
        <f t="shared" si="6"/>
        <v>67800</v>
      </c>
      <c r="C19" s="23">
        <v>6.4518400000000004E-2</v>
      </c>
      <c r="D19" s="15">
        <f t="shared" si="0"/>
        <v>6.4518757534763049E-2</v>
      </c>
      <c r="E19" s="2">
        <f t="shared" si="1"/>
        <v>0</v>
      </c>
      <c r="G19" s="16">
        <f t="shared" si="5"/>
        <v>-68.502207999999996</v>
      </c>
      <c r="H19" s="29">
        <f t="shared" si="2"/>
        <v>217.31544</v>
      </c>
      <c r="I19" s="15">
        <f>H19/ISA_US1!$H$9</f>
        <v>0.75417470067673087</v>
      </c>
      <c r="K19" s="23">
        <v>4.8658199999999999E-2</v>
      </c>
      <c r="L19" s="15">
        <f t="shared" si="3"/>
        <v>4.8658358241703677E-2</v>
      </c>
      <c r="M19" s="2">
        <f t="shared" si="4"/>
        <v>0</v>
      </c>
      <c r="O19" s="3" t="s">
        <v>56</v>
      </c>
    </row>
    <row r="20" spans="1:20" x14ac:dyDescent="0.3">
      <c r="A20" s="6">
        <f t="shared" si="6"/>
        <v>68000</v>
      </c>
      <c r="C20" s="23">
        <v>6.3885300000000006E-2</v>
      </c>
      <c r="D20" s="15">
        <f t="shared" si="0"/>
        <v>6.3885576313449502E-2</v>
      </c>
      <c r="E20" s="2">
        <f t="shared" si="1"/>
        <v>0</v>
      </c>
      <c r="G20" s="16">
        <f t="shared" si="5"/>
        <v>-68.392480000000006</v>
      </c>
      <c r="H20" s="29">
        <f t="shared" si="2"/>
        <v>217.37639999999999</v>
      </c>
      <c r="I20" s="15">
        <f>H20/ISA_US1!$H$9</f>
        <v>0.75438625715773033</v>
      </c>
      <c r="K20" s="23">
        <v>4.8194099999999997E-2</v>
      </c>
      <c r="L20" s="15">
        <f t="shared" si="3"/>
        <v>4.8194344929292074E-2</v>
      </c>
      <c r="M20" s="2">
        <f t="shared" si="4"/>
        <v>0</v>
      </c>
      <c r="O20" s="5" t="s">
        <v>57</v>
      </c>
      <c r="P20" s="5"/>
      <c r="Q20" s="5"/>
    </row>
    <row r="21" spans="1:20" x14ac:dyDescent="0.3">
      <c r="A21" s="6">
        <f t="shared" si="6"/>
        <v>68200</v>
      </c>
      <c r="C21" s="23">
        <v>6.3258499999999995E-2</v>
      </c>
      <c r="D21" s="15">
        <f t="shared" si="0"/>
        <v>6.3258784008901836E-2</v>
      </c>
      <c r="E21" s="2">
        <f t="shared" si="1"/>
        <v>0</v>
      </c>
      <c r="G21" s="16">
        <f t="shared" si="5"/>
        <v>-68.282752000000002</v>
      </c>
      <c r="H21" s="29">
        <f t="shared" si="2"/>
        <v>217.43736000000001</v>
      </c>
      <c r="I21" s="15">
        <f>H21/ISA_US1!$H$9</f>
        <v>0.75459781363872991</v>
      </c>
      <c r="K21" s="23">
        <v>4.7734699999999998E-2</v>
      </c>
      <c r="L21" s="15">
        <f t="shared" si="3"/>
        <v>4.7734884767042983E-2</v>
      </c>
      <c r="M21" s="2">
        <f t="shared" si="4"/>
        <v>0</v>
      </c>
      <c r="O21" s="5" t="s">
        <v>58</v>
      </c>
      <c r="P21" s="5"/>
      <c r="Q21" s="5"/>
    </row>
    <row r="22" spans="1:20" x14ac:dyDescent="0.3">
      <c r="A22" s="6">
        <f t="shared" si="6"/>
        <v>68400</v>
      </c>
      <c r="C22" s="23">
        <v>6.2637999999999999E-2</v>
      </c>
      <c r="D22" s="15">
        <f t="shared" si="0"/>
        <v>6.263831439162694E-2</v>
      </c>
      <c r="E22" s="2">
        <f t="shared" si="1"/>
        <v>0</v>
      </c>
      <c r="G22" s="16">
        <f t="shared" si="5"/>
        <v>-68.173023999999998</v>
      </c>
      <c r="H22" s="29">
        <f t="shared" si="2"/>
        <v>217.49832000000001</v>
      </c>
      <c r="I22" s="15">
        <f>H22/ISA_US1!$H$9</f>
        <v>0.75480937011972937</v>
      </c>
      <c r="K22" s="23">
        <v>4.7279700000000001E-2</v>
      </c>
      <c r="L22" s="15">
        <f t="shared" si="3"/>
        <v>4.7279931819217927E-2</v>
      </c>
      <c r="M22" s="2">
        <f t="shared" si="4"/>
        <v>0</v>
      </c>
      <c r="O22" s="5" t="s">
        <v>58</v>
      </c>
    </row>
    <row r="23" spans="1:20" x14ac:dyDescent="0.3">
      <c r="A23" s="6">
        <f t="shared" si="6"/>
        <v>68600</v>
      </c>
      <c r="C23" s="23">
        <v>6.2023799999999997E-2</v>
      </c>
      <c r="D23" s="15">
        <f t="shared" si="0"/>
        <v>6.202410193696585E-2</v>
      </c>
      <c r="E23" s="2">
        <f t="shared" si="1"/>
        <v>0</v>
      </c>
      <c r="G23" s="16">
        <f t="shared" si="5"/>
        <v>-68.063296000000008</v>
      </c>
      <c r="H23" s="29">
        <f t="shared" si="2"/>
        <v>217.55928</v>
      </c>
      <c r="I23" s="15">
        <f>H23/ISA_US1!$H$9</f>
        <v>0.75502092660072884</v>
      </c>
      <c r="K23" s="23">
        <v>4.6829299999999997E-2</v>
      </c>
      <c r="L23" s="15">
        <f t="shared" si="3"/>
        <v>4.6829440626197281E-2</v>
      </c>
      <c r="M23" s="2">
        <f t="shared" si="4"/>
        <v>0</v>
      </c>
      <c r="O23" s="24" t="s">
        <v>59</v>
      </c>
      <c r="P23" s="24"/>
      <c r="Q23" s="24"/>
    </row>
    <row r="24" spans="1:20" x14ac:dyDescent="0.3">
      <c r="A24" s="6">
        <f t="shared" si="6"/>
        <v>68800</v>
      </c>
      <c r="C24" s="23">
        <v>6.1415800000000006E-2</v>
      </c>
      <c r="D24" s="15">
        <f t="shared" si="0"/>
        <v>6.1416081817395531E-2</v>
      </c>
      <c r="E24" s="2">
        <f t="shared" si="1"/>
        <v>0</v>
      </c>
      <c r="G24" s="16">
        <f t="shared" si="5"/>
        <v>-67.953568000000004</v>
      </c>
      <c r="H24" s="29">
        <f t="shared" si="2"/>
        <v>217.62024</v>
      </c>
      <c r="I24" s="15">
        <f>H24/ISA_US1!$H$9</f>
        <v>0.7552324830817283</v>
      </c>
      <c r="K24" s="23">
        <v>4.6383199999999999E-2</v>
      </c>
      <c r="L24" s="15">
        <f t="shared" si="3"/>
        <v>4.638336619941192E-2</v>
      </c>
      <c r="M24" s="2">
        <f t="shared" si="4"/>
        <v>0</v>
      </c>
    </row>
    <row r="25" spans="1:20" s="2" customFormat="1" x14ac:dyDescent="0.3">
      <c r="A25" s="6">
        <f t="shared" si="6"/>
        <v>69000</v>
      </c>
      <c r="B25" s="6"/>
      <c r="C25" s="23">
        <v>6.0813899999999997E-2</v>
      </c>
      <c r="D25" s="15">
        <f t="shared" si="0"/>
        <v>6.0814189894921461E-2</v>
      </c>
      <c r="E25" s="2">
        <f t="shared" si="1"/>
        <v>0</v>
      </c>
      <c r="F25" s="3"/>
      <c r="G25" s="16">
        <f t="shared" si="5"/>
        <v>-67.84384</v>
      </c>
      <c r="H25" s="29">
        <f t="shared" si="2"/>
        <v>217.68119999999999</v>
      </c>
      <c r="I25" s="15">
        <f>H25/ISA_US1!$H$9</f>
        <v>0.75544403956272776</v>
      </c>
      <c r="J25" s="3"/>
      <c r="K25" s="23">
        <v>4.5941500000000003E-2</v>
      </c>
      <c r="L25" s="15">
        <f t="shared" si="3"/>
        <v>4.5941664016333657E-2</v>
      </c>
      <c r="M25" s="2">
        <f t="shared" si="4"/>
        <v>0</v>
      </c>
      <c r="O25" s="3" t="s">
        <v>60</v>
      </c>
      <c r="P25" s="3"/>
      <c r="Q25" s="3"/>
      <c r="R25" s="3"/>
      <c r="S25" s="3"/>
      <c r="T25" s="3"/>
    </row>
    <row r="26" spans="1:20" s="2" customFormat="1" x14ac:dyDescent="0.3">
      <c r="A26" s="6">
        <f t="shared" si="6"/>
        <v>69200</v>
      </c>
      <c r="B26" s="6"/>
      <c r="C26" s="23">
        <v>6.0218100000000004E-2</v>
      </c>
      <c r="D26" s="15">
        <f t="shared" si="0"/>
        <v>6.0218362713552562E-2</v>
      </c>
      <c r="E26" s="2">
        <f t="shared" si="1"/>
        <v>0</v>
      </c>
      <c r="F26" s="3"/>
      <c r="G26" s="16">
        <f t="shared" si="5"/>
        <v>-67.73411200000001</v>
      </c>
      <c r="H26" s="29">
        <f t="shared" si="2"/>
        <v>217.74216000000001</v>
      </c>
      <c r="I26" s="15">
        <f>H26/ISA_US1!$H$9</f>
        <v>0.75565559604372734</v>
      </c>
      <c r="J26" s="3"/>
      <c r="K26" s="23">
        <v>4.5504099999999999E-2</v>
      </c>
      <c r="L26" s="15">
        <f t="shared" si="3"/>
        <v>4.5504290015518249E-2</v>
      </c>
      <c r="M26" s="2">
        <f t="shared" si="4"/>
        <v>0</v>
      </c>
      <c r="O26" s="3" t="s">
        <v>61</v>
      </c>
      <c r="P26" s="3"/>
      <c r="Q26" s="3"/>
      <c r="R26" s="3"/>
    </row>
    <row r="27" spans="1:20" s="2" customFormat="1" x14ac:dyDescent="0.3">
      <c r="A27" s="6">
        <f t="shared" si="6"/>
        <v>69400</v>
      </c>
      <c r="B27" s="6"/>
      <c r="C27" s="23">
        <v>5.9628199999999999E-2</v>
      </c>
      <c r="D27" s="15">
        <f t="shared" si="0"/>
        <v>5.9628537491863094E-2</v>
      </c>
      <c r="E27" s="2">
        <f t="shared" si="1"/>
        <v>0</v>
      </c>
      <c r="F27" s="3"/>
      <c r="G27" s="16">
        <f t="shared" si="5"/>
        <v>-67.624384000000006</v>
      </c>
      <c r="H27" s="29">
        <f t="shared" si="2"/>
        <v>217.80312000000001</v>
      </c>
      <c r="I27" s="15">
        <f>H27/ISA_US1!$H$9</f>
        <v>0.7558671525247268</v>
      </c>
      <c r="J27" s="3"/>
      <c r="K27" s="23">
        <v>4.5071E-2</v>
      </c>
      <c r="L27" s="15">
        <f t="shared" si="3"/>
        <v>4.5071200591704601E-2</v>
      </c>
      <c r="M27" s="2">
        <f t="shared" si="4"/>
        <v>0</v>
      </c>
      <c r="O27" s="3" t="s">
        <v>62</v>
      </c>
      <c r="P27" s="3"/>
      <c r="Q27" s="3"/>
      <c r="R27" s="3"/>
    </row>
    <row r="28" spans="1:20" s="2" customFormat="1" x14ac:dyDescent="0.3">
      <c r="A28" s="6">
        <f t="shared" si="6"/>
        <v>69600</v>
      </c>
      <c r="B28" s="6"/>
      <c r="C28" s="23">
        <v>5.9044400000000004E-2</v>
      </c>
      <c r="D28" s="15">
        <f t="shared" si="0"/>
        <v>5.9044652115633117E-2</v>
      </c>
      <c r="E28" s="2">
        <f t="shared" si="1"/>
        <v>0</v>
      </c>
      <c r="F28" s="3"/>
      <c r="G28" s="16">
        <f t="shared" si="5"/>
        <v>-67.514656000000002</v>
      </c>
      <c r="H28" s="29">
        <f t="shared" si="2"/>
        <v>217.86408</v>
      </c>
      <c r="I28" s="15">
        <f>H28/ISA_US1!$H$9</f>
        <v>0.75607870900572627</v>
      </c>
      <c r="J28" s="3"/>
      <c r="K28" s="23">
        <v>4.46422E-2</v>
      </c>
      <c r="L28" s="15">
        <f t="shared" si="3"/>
        <v>4.4642352590963927E-2</v>
      </c>
      <c r="M28" s="2">
        <f t="shared" si="4"/>
        <v>0</v>
      </c>
      <c r="O28" s="5" t="s">
        <v>63</v>
      </c>
      <c r="P28" s="5"/>
      <c r="Q28" s="5"/>
      <c r="R28" s="3"/>
    </row>
    <row r="29" spans="1:20" s="2" customFormat="1" x14ac:dyDescent="0.3">
      <c r="A29" s="6">
        <f t="shared" si="6"/>
        <v>69800</v>
      </c>
      <c r="B29" s="6"/>
      <c r="C29" s="23">
        <v>5.8466400000000002E-2</v>
      </c>
      <c r="D29" s="15">
        <f t="shared" si="0"/>
        <v>5.8466645130575874E-2</v>
      </c>
      <c r="E29" s="2">
        <f t="shared" si="1"/>
        <v>0</v>
      </c>
      <c r="F29" s="3"/>
      <c r="G29" s="16">
        <f t="shared" si="5"/>
        <v>-67.404928000000012</v>
      </c>
      <c r="H29" s="29">
        <f t="shared" si="2"/>
        <v>217.92504</v>
      </c>
      <c r="I29" s="15">
        <f>H29/ISA_US1!$H$9</f>
        <v>0.75629026548672573</v>
      </c>
      <c r="J29" s="3"/>
      <c r="K29" s="23">
        <v>4.42175E-2</v>
      </c>
      <c r="L29" s="15">
        <f t="shared" si="3"/>
        <v>4.4217703305905298E-2</v>
      </c>
      <c r="M29" s="2">
        <f t="shared" si="4"/>
        <v>0</v>
      </c>
      <c r="O29" s="24" t="s">
        <v>64</v>
      </c>
      <c r="P29" s="24"/>
      <c r="Q29" s="24"/>
      <c r="R29" s="30"/>
    </row>
    <row r="30" spans="1:20" s="2" customFormat="1" x14ac:dyDescent="0.3">
      <c r="A30" s="6">
        <f t="shared" si="6"/>
        <v>70000</v>
      </c>
      <c r="B30" s="6"/>
      <c r="C30" s="23">
        <v>5.78942E-2</v>
      </c>
      <c r="D30" s="15">
        <f t="shared" si="0"/>
        <v>5.7894455735144158E-2</v>
      </c>
      <c r="E30" s="2">
        <f t="shared" si="1"/>
        <v>0</v>
      </c>
      <c r="F30" s="3"/>
      <c r="G30" s="16">
        <f t="shared" si="5"/>
        <v>-67.295199999999994</v>
      </c>
      <c r="H30" s="29">
        <f t="shared" si="2"/>
        <v>217.98599999999999</v>
      </c>
      <c r="I30" s="15">
        <f>H30/ISA_US1!$H$9</f>
        <v>0.7565018219677252</v>
      </c>
      <c r="J30" s="3"/>
      <c r="K30" s="23">
        <v>4.3797099999999999E-2</v>
      </c>
      <c r="L30" s="15">
        <f t="shared" si="3"/>
        <v>4.379721047093172E-2</v>
      </c>
      <c r="M30" s="2">
        <f t="shared" si="4"/>
        <v>0</v>
      </c>
      <c r="O30" s="31" t="s">
        <v>65</v>
      </c>
      <c r="P30" s="31"/>
      <c r="Q30" s="31"/>
      <c r="R30" s="32"/>
    </row>
    <row r="31" spans="1:20" s="2" customFormat="1" x14ac:dyDescent="0.3">
      <c r="A31" s="6">
        <f t="shared" si="6"/>
        <v>70200</v>
      </c>
      <c r="B31" s="6"/>
      <c r="C31" s="23">
        <v>5.7327700000000002E-2</v>
      </c>
      <c r="D31" s="15">
        <f t="shared" si="0"/>
        <v>5.7328023773417017E-2</v>
      </c>
      <c r="E31" s="2">
        <f t="shared" si="1"/>
        <v>0</v>
      </c>
      <c r="F31" s="3"/>
      <c r="G31" s="16">
        <f t="shared" si="5"/>
        <v>-67.185472000000004</v>
      </c>
      <c r="H31" s="29">
        <f t="shared" si="2"/>
        <v>218.04696000000001</v>
      </c>
      <c r="I31" s="15">
        <f>H31/ISA_US1!$H$9</f>
        <v>0.75671337844872477</v>
      </c>
      <c r="J31" s="3"/>
      <c r="K31" s="23">
        <v>4.3380700000000001E-2</v>
      </c>
      <c r="L31" s="15">
        <f t="shared" si="3"/>
        <v>4.3380832257547887E-2</v>
      </c>
      <c r="M31" s="2">
        <f t="shared" si="4"/>
        <v>0</v>
      </c>
    </row>
    <row r="32" spans="1:20" s="2" customFormat="1" x14ac:dyDescent="0.3">
      <c r="A32" s="6">
        <f t="shared" si="6"/>
        <v>70400</v>
      </c>
      <c r="B32" s="6"/>
      <c r="C32" s="23">
        <v>5.6767000000000005E-2</v>
      </c>
      <c r="D32" s="15">
        <f t="shared" si="0"/>
        <v>5.6767289728068264E-2</v>
      </c>
      <c r="E32" s="2">
        <f t="shared" si="1"/>
        <v>0</v>
      </c>
      <c r="F32" s="3"/>
      <c r="G32" s="16">
        <f t="shared" si="5"/>
        <v>-67.075744000000014</v>
      </c>
      <c r="H32" s="29">
        <f t="shared" si="2"/>
        <v>218.10792000000001</v>
      </c>
      <c r="I32" s="15">
        <f>H32/ISA_US1!$H$9</f>
        <v>0.75692493492972424</v>
      </c>
      <c r="J32" s="3"/>
      <c r="K32" s="23">
        <v>4.2968399999999997E-2</v>
      </c>
      <c r="L32" s="15">
        <f t="shared" si="3"/>
        <v>4.2968527269720766E-2</v>
      </c>
      <c r="M32" s="2">
        <f t="shared" si="4"/>
        <v>0</v>
      </c>
    </row>
    <row r="33" spans="1:13" s="2" customFormat="1" x14ac:dyDescent="0.3">
      <c r="A33" s="6">
        <f t="shared" si="6"/>
        <v>70600</v>
      </c>
      <c r="B33" s="6"/>
      <c r="C33" s="23">
        <v>5.6211900000000002E-2</v>
      </c>
      <c r="D33" s="15">
        <f t="shared" si="0"/>
        <v>5.6212194713409012E-2</v>
      </c>
      <c r="E33" s="2">
        <f t="shared" si="1"/>
        <v>0</v>
      </c>
      <c r="F33" s="3"/>
      <c r="G33" s="16">
        <f t="shared" si="5"/>
        <v>-66.966015999999996</v>
      </c>
      <c r="H33" s="29">
        <f t="shared" si="2"/>
        <v>218.16888</v>
      </c>
      <c r="I33" s="15">
        <f>H33/ISA_US1!$H$9</f>
        <v>0.7571364914107237</v>
      </c>
      <c r="J33" s="3"/>
      <c r="K33" s="23">
        <v>4.2560099999999997E-2</v>
      </c>
      <c r="L33" s="15">
        <f t="shared" si="3"/>
        <v>4.2560254539287391E-2</v>
      </c>
      <c r="M33" s="2">
        <f t="shared" si="4"/>
        <v>0</v>
      </c>
    </row>
    <row r="34" spans="1:13" s="2" customFormat="1" x14ac:dyDescent="0.3">
      <c r="A34" s="6">
        <f t="shared" si="6"/>
        <v>70800</v>
      </c>
      <c r="B34" s="6"/>
      <c r="C34" s="23">
        <v>5.5662400000000001E-2</v>
      </c>
      <c r="D34" s="15">
        <f t="shared" si="0"/>
        <v>5.5662680468512353E-2</v>
      </c>
      <c r="E34" s="2">
        <f t="shared" si="1"/>
        <v>0</v>
      </c>
      <c r="F34" s="3"/>
      <c r="G34" s="16">
        <f t="shared" si="5"/>
        <v>-66.856288000000006</v>
      </c>
      <c r="H34" s="29">
        <f t="shared" si="2"/>
        <v>218.22984</v>
      </c>
      <c r="I34" s="15">
        <f>H34/ISA_US1!$H$9</f>
        <v>0.75734804789172305</v>
      </c>
      <c r="J34" s="3"/>
      <c r="K34" s="23">
        <v>4.21558E-2</v>
      </c>
      <c r="L34" s="15">
        <f t="shared" si="3"/>
        <v>4.2155973521415979E-2</v>
      </c>
      <c r="M34" s="2">
        <f t="shared" si="4"/>
        <v>0</v>
      </c>
    </row>
    <row r="35" spans="1:13" s="2" customFormat="1" x14ac:dyDescent="0.3">
      <c r="A35" s="6">
        <f t="shared" si="6"/>
        <v>71000</v>
      </c>
      <c r="B35" s="6"/>
      <c r="C35" s="23">
        <v>5.5118400000000005E-2</v>
      </c>
      <c r="D35" s="15">
        <f t="shared" si="0"/>
        <v>5.5118689350412517E-2</v>
      </c>
      <c r="E35" s="2">
        <f t="shared" si="1"/>
        <v>0</v>
      </c>
      <c r="F35" s="3"/>
      <c r="G35" s="16">
        <f t="shared" si="5"/>
        <v>-66.746560000000002</v>
      </c>
      <c r="H35" s="29">
        <f t="shared" si="2"/>
        <v>218.29079999999999</v>
      </c>
      <c r="I35" s="15">
        <f>H35/ISA_US1!$H$9</f>
        <v>0.75755960437272252</v>
      </c>
      <c r="J35" s="3"/>
      <c r="K35" s="23">
        <v>4.1755399999999998E-2</v>
      </c>
      <c r="L35" s="15">
        <f t="shared" si="3"/>
        <v>4.175564409011473E-2</v>
      </c>
      <c r="M35" s="2">
        <f t="shared" si="4"/>
        <v>0</v>
      </c>
    </row>
    <row r="36" spans="1:13" s="2" customFormat="1" x14ac:dyDescent="0.3">
      <c r="A36" s="6">
        <f t="shared" si="6"/>
        <v>71200</v>
      </c>
      <c r="B36" s="6"/>
      <c r="C36" s="23">
        <v>5.4579900000000001E-2</v>
      </c>
      <c r="D36" s="15">
        <f t="shared" si="0"/>
        <v>5.4580164327380054E-2</v>
      </c>
      <c r="E36" s="2">
        <f t="shared" si="1"/>
        <v>0</v>
      </c>
      <c r="F36" s="3"/>
      <c r="G36" s="16">
        <f t="shared" si="5"/>
        <v>-66.636831999999998</v>
      </c>
      <c r="H36" s="29">
        <f t="shared" si="2"/>
        <v>218.35176000000001</v>
      </c>
      <c r="I36" s="15">
        <f>H36/ISA_US1!$H$9</f>
        <v>0.75777116085372209</v>
      </c>
      <c r="J36" s="3"/>
      <c r="K36" s="23">
        <v>4.1359100000000003E-2</v>
      </c>
      <c r="L36" s="15">
        <f t="shared" si="3"/>
        <v>4.1359226533789678E-2</v>
      </c>
      <c r="M36" s="2">
        <f t="shared" si="4"/>
        <v>0</v>
      </c>
    </row>
    <row r="37" spans="1:13" s="2" customFormat="1" x14ac:dyDescent="0.3">
      <c r="A37" s="6">
        <f t="shared" si="6"/>
        <v>71400</v>
      </c>
      <c r="B37" s="6"/>
      <c r="C37" s="23">
        <v>5.4046799999999999E-2</v>
      </c>
      <c r="D37" s="15">
        <f t="shared" si="0"/>
        <v>5.4047048972274005E-2</v>
      </c>
      <c r="E37" s="2">
        <f t="shared" si="1"/>
        <v>0</v>
      </c>
      <c r="F37" s="3"/>
      <c r="G37" s="16">
        <f t="shared" si="5"/>
        <v>-66.527104000000008</v>
      </c>
      <c r="H37" s="29">
        <f t="shared" si="2"/>
        <v>218.41272000000001</v>
      </c>
      <c r="I37" s="15">
        <f>H37/ISA_US1!$H$9</f>
        <v>0.75798271733472156</v>
      </c>
      <c r="J37" s="3"/>
      <c r="K37" s="23">
        <v>4.0966500000000003E-2</v>
      </c>
      <c r="L37" s="15">
        <f t="shared" si="3"/>
        <v>4.0966681550852251E-2</v>
      </c>
      <c r="M37" s="2">
        <f t="shared" si="4"/>
        <v>0</v>
      </c>
    </row>
    <row r="38" spans="1:13" s="2" customFormat="1" x14ac:dyDescent="0.3">
      <c r="A38" s="6">
        <f t="shared" si="6"/>
        <v>71600</v>
      </c>
      <c r="B38" s="6"/>
      <c r="C38" s="23">
        <v>5.3518999999999997E-2</v>
      </c>
      <c r="D38" s="15">
        <f t="shared" si="0"/>
        <v>5.3519287455964182E-2</v>
      </c>
      <c r="E38" s="2">
        <f t="shared" si="1"/>
        <v>0</v>
      </c>
      <c r="F38" s="3"/>
      <c r="G38" s="16">
        <f t="shared" si="5"/>
        <v>-66.417376000000004</v>
      </c>
      <c r="H38" s="29">
        <f t="shared" si="2"/>
        <v>218.47368</v>
      </c>
      <c r="I38" s="15">
        <f>H38/ISA_US1!$H$9</f>
        <v>0.75819427381572102</v>
      </c>
      <c r="J38" s="3"/>
      <c r="K38" s="23">
        <v>4.0577799999999997E-2</v>
      </c>
      <c r="L38" s="15">
        <f t="shared" si="3"/>
        <v>4.0577970245371631E-2</v>
      </c>
      <c r="M38" s="2">
        <f t="shared" si="4"/>
        <v>0</v>
      </c>
    </row>
    <row r="39" spans="1:13" s="2" customFormat="1" x14ac:dyDescent="0.3">
      <c r="A39" s="6">
        <f t="shared" si="6"/>
        <v>71800</v>
      </c>
      <c r="B39" s="6"/>
      <c r="C39" s="23">
        <v>5.2996600000000005E-2</v>
      </c>
      <c r="D39" s="15">
        <f t="shared" si="0"/>
        <v>5.2996824540830767E-2</v>
      </c>
      <c r="E39" s="2">
        <f t="shared" si="1"/>
        <v>0</v>
      </c>
      <c r="F39" s="3"/>
      <c r="G39" s="16">
        <f t="shared" si="5"/>
        <v>-66.307648</v>
      </c>
      <c r="H39" s="29">
        <f t="shared" si="2"/>
        <v>218.53464</v>
      </c>
      <c r="I39" s="15">
        <f>H39/ISA_US1!$H$9</f>
        <v>0.75840583029672048</v>
      </c>
      <c r="J39" s="3"/>
      <c r="K39" s="23">
        <v>4.0192899999999997E-2</v>
      </c>
      <c r="L39" s="15">
        <f t="shared" si="3"/>
        <v>4.0193054122777447E-2</v>
      </c>
      <c r="M39" s="2">
        <f t="shared" si="4"/>
        <v>0</v>
      </c>
    </row>
    <row r="40" spans="1:13" s="2" customFormat="1" x14ac:dyDescent="0.3">
      <c r="A40" s="6">
        <f t="shared" si="6"/>
        <v>72000</v>
      </c>
      <c r="B40" s="6"/>
      <c r="C40" s="23">
        <v>5.2479300000000006E-2</v>
      </c>
      <c r="D40" s="15">
        <f t="shared" si="0"/>
        <v>5.2479605574334183E-2</v>
      </c>
      <c r="E40" s="2">
        <f t="shared" si="1"/>
        <v>0</v>
      </c>
      <c r="F40" s="3"/>
      <c r="G40" s="16">
        <f t="shared" si="5"/>
        <v>-66.197920000000011</v>
      </c>
      <c r="H40" s="29">
        <f t="shared" si="2"/>
        <v>218.59559999999999</v>
      </c>
      <c r="I40" s="15">
        <f>H40/ISA_US1!$H$9</f>
        <v>0.75861738677771995</v>
      </c>
      <c r="J40" s="3"/>
      <c r="K40" s="23">
        <v>3.9811699999999998E-2</v>
      </c>
      <c r="L40" s="15">
        <f t="shared" si="3"/>
        <v>3.9811895085607334E-2</v>
      </c>
      <c r="M40" s="2">
        <f t="shared" si="4"/>
        <v>0</v>
      </c>
    </row>
    <row r="41" spans="1:13" s="2" customFormat="1" x14ac:dyDescent="0.3">
      <c r="A41" s="6">
        <f t="shared" si="6"/>
        <v>72200</v>
      </c>
      <c r="B41" s="6"/>
      <c r="C41" s="23">
        <v>5.1967299999999994E-2</v>
      </c>
      <c r="D41" s="15">
        <f t="shared" ref="D41:D72" si="7">$Q$8/(H41*(H41/216.65)^34.1632)</f>
        <v>5.1967576482658658E-2</v>
      </c>
      <c r="E41" s="2">
        <f t="shared" si="1"/>
        <v>0</v>
      </c>
      <c r="F41" s="3"/>
      <c r="G41" s="16">
        <f t="shared" si="5"/>
        <v>-66.088192000000006</v>
      </c>
      <c r="H41" s="29">
        <f t="shared" ref="H41:H72" si="8">196.65+0.0003048*A41</f>
        <v>218.65656000000001</v>
      </c>
      <c r="I41" s="15">
        <f>H41/ISA_US1!$H$9</f>
        <v>0.75882894325871952</v>
      </c>
      <c r="J41" s="3"/>
      <c r="K41" s="23">
        <v>3.9434299999999999E-2</v>
      </c>
      <c r="L41" s="15">
        <f t="shared" ref="L41:L72" si="9">$Q$10/(H41/216.65)^34.1632</f>
        <v>3.943445542930251E-2</v>
      </c>
      <c r="M41" s="2">
        <f t="shared" si="4"/>
        <v>0</v>
      </c>
    </row>
    <row r="42" spans="1:13" s="2" customFormat="1" x14ac:dyDescent="0.3">
      <c r="A42" s="6">
        <f t="shared" si="6"/>
        <v>72400</v>
      </c>
      <c r="B42" s="6"/>
      <c r="C42" s="23">
        <v>5.1460400000000003E-2</v>
      </c>
      <c r="D42" s="15">
        <f t="shared" si="7"/>
        <v>5.1460683764422997E-2</v>
      </c>
      <c r="E42" s="2">
        <f t="shared" si="1"/>
        <v>0</v>
      </c>
      <c r="F42" s="3"/>
      <c r="G42" s="16">
        <f t="shared" si="5"/>
        <v>-65.978464000000002</v>
      </c>
      <c r="H42" s="29">
        <f t="shared" si="8"/>
        <v>218.71752000000001</v>
      </c>
      <c r="I42" s="15">
        <f>H42/ISA_US1!$H$9</f>
        <v>0.75904049973971899</v>
      </c>
      <c r="J42" s="3"/>
      <c r="K42" s="23">
        <v>3.9060499999999998E-2</v>
      </c>
      <c r="L42" s="15">
        <f t="shared" si="9"/>
        <v>3.9060697838046068E-2</v>
      </c>
      <c r="M42" s="2">
        <f t="shared" si="4"/>
        <v>0</v>
      </c>
    </row>
    <row r="43" spans="1:13" s="2" customFormat="1" x14ac:dyDescent="0.3">
      <c r="A43" s="6">
        <f t="shared" si="6"/>
        <v>72600</v>
      </c>
      <c r="B43" s="6"/>
      <c r="C43" s="23">
        <v>5.09586E-2</v>
      </c>
      <c r="D43" s="15">
        <f t="shared" si="7"/>
        <v>5.0958874484464733E-2</v>
      </c>
      <c r="E43" s="2">
        <f t="shared" si="1"/>
        <v>0</v>
      </c>
      <c r="F43" s="3"/>
      <c r="G43" s="16">
        <f t="shared" si="5"/>
        <v>-65.868736000000013</v>
      </c>
      <c r="H43" s="29">
        <f t="shared" si="8"/>
        <v>218.77848</v>
      </c>
      <c r="I43" s="15">
        <f>H43/ISA_US1!$H$9</f>
        <v>0.75925205622071845</v>
      </c>
      <c r="J43" s="3"/>
      <c r="K43" s="23">
        <v>3.8690500000000003E-2</v>
      </c>
      <c r="L43" s="15">
        <f t="shared" si="9"/>
        <v>3.8690585380649137E-2</v>
      </c>
      <c r="M43" s="2">
        <f t="shared" si="4"/>
        <v>0</v>
      </c>
    </row>
    <row r="44" spans="1:13" s="2" customFormat="1" x14ac:dyDescent="0.3">
      <c r="A44" s="6">
        <f t="shared" si="6"/>
        <v>72800</v>
      </c>
      <c r="B44" s="6"/>
      <c r="C44" s="23">
        <v>5.0461800000000001E-2</v>
      </c>
      <c r="D44" s="15">
        <f t="shared" si="7"/>
        <v>5.0462096267693511E-2</v>
      </c>
      <c r="E44" s="2">
        <f t="shared" si="1"/>
        <v>0</v>
      </c>
      <c r="F44" s="3"/>
      <c r="G44" s="16">
        <f t="shared" si="5"/>
        <v>-65.759007999999994</v>
      </c>
      <c r="H44" s="29">
        <f t="shared" si="8"/>
        <v>218.83944</v>
      </c>
      <c r="I44" s="15">
        <f>H44/ISA_US1!$H$9</f>
        <v>0.75946361270171792</v>
      </c>
      <c r="J44" s="3"/>
      <c r="K44" s="23">
        <v>3.8323900000000001E-2</v>
      </c>
      <c r="L44" s="15">
        <f t="shared" si="9"/>
        <v>3.83240815064817E-2</v>
      </c>
      <c r="M44" s="2">
        <f t="shared" si="4"/>
        <v>0</v>
      </c>
    </row>
    <row r="45" spans="1:13" s="2" customFormat="1" x14ac:dyDescent="0.3">
      <c r="A45" s="6">
        <f t="shared" si="6"/>
        <v>73000</v>
      </c>
      <c r="B45" s="6"/>
      <c r="C45" s="23">
        <v>4.9970000000000001E-2</v>
      </c>
      <c r="D45" s="15">
        <f t="shared" si="7"/>
        <v>4.9970297293009509E-2</v>
      </c>
      <c r="E45" s="2">
        <f t="shared" si="1"/>
        <v>0</v>
      </c>
      <c r="F45" s="3"/>
      <c r="G45" s="16">
        <f t="shared" si="5"/>
        <v>-65.649280000000005</v>
      </c>
      <c r="H45" s="29">
        <f t="shared" si="8"/>
        <v>218.90039999999999</v>
      </c>
      <c r="I45" s="15">
        <f>H45/ISA_US1!$H$9</f>
        <v>0.75967516918271738</v>
      </c>
      <c r="J45" s="3"/>
      <c r="K45" s="23">
        <v>3.7961000000000002E-2</v>
      </c>
      <c r="L45" s="15">
        <f t="shared" si="9"/>
        <v>3.7961150041444992E-2</v>
      </c>
      <c r="M45" s="2">
        <f t="shared" si="4"/>
        <v>0</v>
      </c>
    </row>
    <row r="46" spans="1:13" s="2" customFormat="1" x14ac:dyDescent="0.3">
      <c r="A46" s="6">
        <f t="shared" si="6"/>
        <v>73200</v>
      </c>
      <c r="B46" s="6"/>
      <c r="C46" s="23">
        <v>4.9483199999999998E-2</v>
      </c>
      <c r="D46" s="15">
        <f t="shared" si="7"/>
        <v>4.9483426287292888E-2</v>
      </c>
      <c r="E46" s="2">
        <f t="shared" si="1"/>
        <v>0</v>
      </c>
      <c r="F46" s="3"/>
      <c r="G46" s="16">
        <f t="shared" si="5"/>
        <v>-65.539552000000015</v>
      </c>
      <c r="H46" s="29">
        <f t="shared" si="8"/>
        <v>218.96136000000001</v>
      </c>
      <c r="I46" s="15">
        <f>H46/ISA_US1!$H$9</f>
        <v>0.75988672566371696</v>
      </c>
      <c r="J46" s="3"/>
      <c r="K46" s="23">
        <v>3.7601599999999999E-2</v>
      </c>
      <c r="L46" s="15">
        <f t="shared" si="9"/>
        <v>3.7601755183990178E-2</v>
      </c>
      <c r="M46" s="2">
        <f t="shared" si="4"/>
        <v>0</v>
      </c>
    </row>
    <row r="47" spans="1:13" s="2" customFormat="1" x14ac:dyDescent="0.3">
      <c r="A47" s="6">
        <f t="shared" si="6"/>
        <v>73400</v>
      </c>
      <c r="B47" s="6"/>
      <c r="C47" s="23">
        <v>4.9001200000000002E-2</v>
      </c>
      <c r="D47" s="15">
        <f t="shared" si="7"/>
        <v>4.9001432519460174E-2</v>
      </c>
      <c r="E47" s="2">
        <f t="shared" si="1"/>
        <v>0</v>
      </c>
      <c r="F47" s="3"/>
      <c r="G47" s="16">
        <f t="shared" si="5"/>
        <v>-65.429823999999996</v>
      </c>
      <c r="H47" s="29">
        <f t="shared" si="8"/>
        <v>219.02232000000001</v>
      </c>
      <c r="I47" s="15">
        <f>H47/ISA_US1!$H$9</f>
        <v>0.76009828214471642</v>
      </c>
      <c r="J47" s="3"/>
      <c r="K47" s="23">
        <v>3.72457E-2</v>
      </c>
      <c r="L47" s="15">
        <f t="shared" si="9"/>
        <v>3.7245861501180234E-2</v>
      </c>
      <c r="M47" s="2">
        <f t="shared" si="4"/>
        <v>0</v>
      </c>
    </row>
    <row r="48" spans="1:13" s="2" customFormat="1" x14ac:dyDescent="0.3">
      <c r="A48" s="6">
        <f t="shared" si="6"/>
        <v>73600</v>
      </c>
      <c r="B48" s="6"/>
      <c r="C48" s="23">
        <v>4.8524000000000005E-2</v>
      </c>
      <c r="D48" s="15">
        <f t="shared" si="7"/>
        <v>4.852426579458332E-2</v>
      </c>
      <c r="E48" s="2">
        <f t="shared" si="1"/>
        <v>0</v>
      </c>
      <c r="F48" s="3"/>
      <c r="G48" s="16">
        <f t="shared" si="5"/>
        <v>-65.320096000000007</v>
      </c>
      <c r="H48" s="29">
        <f t="shared" si="8"/>
        <v>219.08328</v>
      </c>
      <c r="I48" s="15">
        <f>H48/ISA_US1!$H$9</f>
        <v>0.76030983862571588</v>
      </c>
      <c r="J48" s="3"/>
      <c r="K48" s="23">
        <v>3.6893299999999997E-2</v>
      </c>
      <c r="L48" s="15">
        <f t="shared" si="9"/>
        <v>3.6893433924792038E-2</v>
      </c>
      <c r="M48" s="2">
        <f t="shared" si="4"/>
        <v>0</v>
      </c>
    </row>
    <row r="49" spans="1:13" s="2" customFormat="1" x14ac:dyDescent="0.3">
      <c r="A49" s="6">
        <f t="shared" si="6"/>
        <v>73800</v>
      </c>
      <c r="B49" s="6"/>
      <c r="C49" s="23">
        <v>4.80516E-2</v>
      </c>
      <c r="D49" s="15">
        <f t="shared" si="7"/>
        <v>4.8051876448077901E-2</v>
      </c>
      <c r="E49" s="2">
        <f t="shared" si="1"/>
        <v>0</v>
      </c>
      <c r="F49" s="3"/>
      <c r="G49" s="16">
        <f t="shared" si="5"/>
        <v>-65.210368000000003</v>
      </c>
      <c r="H49" s="29">
        <f t="shared" si="8"/>
        <v>219.14424</v>
      </c>
      <c r="I49" s="15">
        <f>H49/ISA_US1!$H$9</f>
        <v>0.76052139510671535</v>
      </c>
      <c r="J49" s="3"/>
      <c r="K49" s="23">
        <v>3.6544300000000002E-2</v>
      </c>
      <c r="L49" s="15">
        <f t="shared" si="9"/>
        <v>3.6544437747463458E-2</v>
      </c>
      <c r="M49" s="2">
        <f t="shared" si="4"/>
        <v>0</v>
      </c>
    </row>
    <row r="50" spans="1:13" s="2" customFormat="1" x14ac:dyDescent="0.3">
      <c r="A50" s="6">
        <f t="shared" si="6"/>
        <v>74000</v>
      </c>
      <c r="B50" s="6"/>
      <c r="C50" s="23">
        <v>4.7584000000000001E-2</v>
      </c>
      <c r="D50" s="15">
        <f t="shared" si="7"/>
        <v>4.7584215339954133E-2</v>
      </c>
      <c r="E50" s="2">
        <f t="shared" si="1"/>
        <v>0</v>
      </c>
      <c r="F50" s="3"/>
      <c r="G50" s="16">
        <f t="shared" si="5"/>
        <v>-65.100639999999999</v>
      </c>
      <c r="H50" s="29">
        <f t="shared" si="8"/>
        <v>219.20519999999999</v>
      </c>
      <c r="I50" s="15">
        <f>H50/ISA_US1!$H$9</f>
        <v>0.76073295158771481</v>
      </c>
      <c r="J50" s="3"/>
      <c r="K50" s="23">
        <v>3.61987E-2</v>
      </c>
      <c r="L50" s="15">
        <f t="shared" si="9"/>
        <v>3.6198838618880909E-2</v>
      </c>
      <c r="M50" s="2">
        <f t="shared" si="4"/>
        <v>0</v>
      </c>
    </row>
    <row r="51" spans="1:13" s="2" customFormat="1" x14ac:dyDescent="0.3">
      <c r="A51" s="6">
        <f t="shared" si="6"/>
        <v>74200</v>
      </c>
      <c r="B51" s="6"/>
      <c r="C51" s="23">
        <v>4.7121000000000003E-2</v>
      </c>
      <c r="D51" s="15">
        <f t="shared" si="7"/>
        <v>4.7121233849131638E-2</v>
      </c>
      <c r="E51" s="2">
        <f t="shared" si="1"/>
        <v>0</v>
      </c>
      <c r="F51" s="3"/>
      <c r="G51" s="16">
        <f t="shared" si="5"/>
        <v>-64.990912000000009</v>
      </c>
      <c r="H51" s="29">
        <f t="shared" si="8"/>
        <v>219.26616000000001</v>
      </c>
      <c r="I51" s="15">
        <f>H51/ISA_US1!$H$9</f>
        <v>0.76094450806871428</v>
      </c>
      <c r="J51" s="3"/>
      <c r="K51" s="23">
        <v>3.5856499999999999E-2</v>
      </c>
      <c r="L51" s="15">
        <f t="shared" si="9"/>
        <v>3.5856602542008148E-2</v>
      </c>
      <c r="M51" s="2">
        <f t="shared" si="4"/>
        <v>0</v>
      </c>
    </row>
    <row r="52" spans="1:13" s="2" customFormat="1" x14ac:dyDescent="0.3">
      <c r="A52" s="6">
        <f t="shared" si="6"/>
        <v>74400</v>
      </c>
      <c r="B52" s="6"/>
      <c r="C52" s="23">
        <v>4.6662600000000005E-2</v>
      </c>
      <c r="D52" s="15">
        <f t="shared" si="7"/>
        <v>4.6662883867819346E-2</v>
      </c>
      <c r="E52" s="2">
        <f t="shared" si="1"/>
        <v>0</v>
      </c>
      <c r="F52" s="3"/>
      <c r="G52" s="16">
        <f t="shared" si="5"/>
        <v>-64.881184000000005</v>
      </c>
      <c r="H52" s="29">
        <f t="shared" si="8"/>
        <v>219.32712000000001</v>
      </c>
      <c r="I52" s="15">
        <f>H52/ISA_US1!$H$9</f>
        <v>0.76115606454971374</v>
      </c>
      <c r="J52" s="3"/>
      <c r="K52" s="23">
        <v>3.5517600000000003E-2</v>
      </c>
      <c r="L52" s="15">
        <f t="shared" si="9"/>
        <v>3.5517695869357345E-2</v>
      </c>
      <c r="M52" s="2">
        <f t="shared" si="4"/>
        <v>0</v>
      </c>
    </row>
    <row r="53" spans="1:13" s="2" customFormat="1" x14ac:dyDescent="0.3">
      <c r="A53" s="6">
        <f t="shared" si="6"/>
        <v>74600</v>
      </c>
      <c r="B53" s="6"/>
      <c r="C53" s="23">
        <v>4.6208900000000004E-2</v>
      </c>
      <c r="D53" s="15">
        <f t="shared" si="7"/>
        <v>4.6209117795954088E-2</v>
      </c>
      <c r="E53" s="2">
        <f t="shared" si="1"/>
        <v>0</v>
      </c>
      <c r="F53" s="3"/>
      <c r="G53" s="16">
        <f t="shared" si="5"/>
        <v>-64.771456000000001</v>
      </c>
      <c r="H53" s="29">
        <f t="shared" si="8"/>
        <v>219.38808</v>
      </c>
      <c r="I53" s="15">
        <f>H53/ISA_US1!$H$9</f>
        <v>0.7613676210307132</v>
      </c>
      <c r="J53" s="3"/>
      <c r="K53" s="23">
        <v>3.5181900000000002E-2</v>
      </c>
      <c r="L53" s="15">
        <f t="shared" si="9"/>
        <v>3.5182085299297824E-2</v>
      </c>
      <c r="M53" s="2">
        <f t="shared" si="4"/>
        <v>0</v>
      </c>
    </row>
    <row r="54" spans="1:13" s="2" customFormat="1" x14ac:dyDescent="0.3">
      <c r="A54" s="6">
        <f t="shared" si="6"/>
        <v>74800</v>
      </c>
      <c r="B54" s="6"/>
      <c r="C54" s="23">
        <v>4.57597E-2</v>
      </c>
      <c r="D54" s="15">
        <f t="shared" si="7"/>
        <v>4.5759888535704618E-2</v>
      </c>
      <c r="E54" s="2">
        <f t="shared" si="1"/>
        <v>0</v>
      </c>
      <c r="F54" s="3"/>
      <c r="G54" s="16">
        <f t="shared" si="5"/>
        <v>-64.661728000000011</v>
      </c>
      <c r="H54" s="29">
        <f t="shared" si="8"/>
        <v>219.44904</v>
      </c>
      <c r="I54" s="15">
        <f>H54/ISA_US1!$H$9</f>
        <v>0.76157917751171267</v>
      </c>
      <c r="J54" s="3"/>
      <c r="K54" s="23">
        <v>3.4849600000000001E-2</v>
      </c>
      <c r="L54" s="15">
        <f t="shared" si="9"/>
        <v>3.4849737872407457E-2</v>
      </c>
      <c r="M54" s="2">
        <f t="shared" si="4"/>
        <v>0</v>
      </c>
    </row>
    <row r="55" spans="1:13" s="2" customFormat="1" x14ac:dyDescent="0.3">
      <c r="A55" s="6">
        <f t="shared" si="6"/>
        <v>75000</v>
      </c>
      <c r="B55" s="6"/>
      <c r="C55" s="23">
        <v>4.5314899999999998E-2</v>
      </c>
      <c r="D55" s="15">
        <f t="shared" si="7"/>
        <v>4.5315149486034788E-2</v>
      </c>
      <c r="E55" s="2">
        <f t="shared" si="1"/>
        <v>0</v>
      </c>
      <c r="F55" s="3"/>
      <c r="G55" s="16">
        <f t="shared" si="5"/>
        <v>-64.552000000000007</v>
      </c>
      <c r="H55" s="29">
        <f t="shared" si="8"/>
        <v>219.51</v>
      </c>
      <c r="I55" s="15">
        <f>H55/ISA_US1!$H$9</f>
        <v>0.76179073399271213</v>
      </c>
      <c r="J55" s="3"/>
      <c r="K55" s="23">
        <v>3.4520500000000003E-2</v>
      </c>
      <c r="L55" s="15">
        <f t="shared" si="9"/>
        <v>3.4520620967862251E-2</v>
      </c>
      <c r="M55" s="2">
        <f t="shared" si="4"/>
        <v>0</v>
      </c>
    </row>
    <row r="56" spans="1:13" s="2" customFormat="1" x14ac:dyDescent="0.3">
      <c r="A56" s="6">
        <f t="shared" si="6"/>
        <v>75200</v>
      </c>
      <c r="B56" s="6"/>
      <c r="C56" s="23">
        <v>4.4874599999999994E-2</v>
      </c>
      <c r="D56" s="15">
        <f t="shared" si="7"/>
        <v>4.4874854537327161E-2</v>
      </c>
      <c r="E56" s="2">
        <f t="shared" si="1"/>
        <v>0</v>
      </c>
      <c r="F56" s="3"/>
      <c r="G56" s="16">
        <f t="shared" si="5"/>
        <v>-64.442272000000003</v>
      </c>
      <c r="H56" s="29">
        <f t="shared" si="8"/>
        <v>219.57096000000001</v>
      </c>
      <c r="I56" s="15">
        <f>H56/ISA_US1!$H$9</f>
        <v>0.76200229047371171</v>
      </c>
      <c r="J56" s="3"/>
      <c r="K56" s="23">
        <v>3.4194500000000003E-2</v>
      </c>
      <c r="L56" s="15">
        <f t="shared" si="9"/>
        <v>3.4194702299864967E-2</v>
      </c>
      <c r="M56" s="2">
        <f t="shared" si="4"/>
        <v>0</v>
      </c>
    </row>
    <row r="57" spans="1:13" s="2" customFormat="1" x14ac:dyDescent="0.3">
      <c r="A57" s="6">
        <f t="shared" si="6"/>
        <v>75400</v>
      </c>
      <c r="B57" s="6"/>
      <c r="C57" s="23">
        <v>4.4438700000000005E-2</v>
      </c>
      <c r="D57" s="15">
        <f t="shared" si="7"/>
        <v>4.4438958066067888E-2</v>
      </c>
      <c r="E57" s="2">
        <f t="shared" si="1"/>
        <v>0</v>
      </c>
      <c r="F57" s="3"/>
      <c r="G57" s="16">
        <f t="shared" si="5"/>
        <v>-64.332544000000013</v>
      </c>
      <c r="H57" s="29">
        <f t="shared" si="8"/>
        <v>219.63192000000001</v>
      </c>
      <c r="I57" s="15">
        <f>H57/ISA_US1!$H$9</f>
        <v>0.76221384695471117</v>
      </c>
      <c r="J57" s="3"/>
      <c r="K57" s="23">
        <v>3.3871800000000001E-2</v>
      </c>
      <c r="L57" s="15">
        <f t="shared" si="9"/>
        <v>3.3871949914113728E-2</v>
      </c>
      <c r="M57" s="2">
        <f t="shared" si="4"/>
        <v>0</v>
      </c>
    </row>
    <row r="58" spans="1:13" s="2" customFormat="1" x14ac:dyDescent="0.3">
      <c r="A58" s="6">
        <f t="shared" si="6"/>
        <v>75600</v>
      </c>
      <c r="B58" s="6"/>
      <c r="C58" s="23">
        <v>4.4007199999999996E-2</v>
      </c>
      <c r="D58" s="15">
        <f t="shared" si="7"/>
        <v>4.400741492958718E-2</v>
      </c>
      <c r="E58" s="2">
        <f t="shared" si="1"/>
        <v>0</v>
      </c>
      <c r="F58" s="3"/>
      <c r="G58" s="16">
        <f t="shared" si="5"/>
        <v>-64.222815999999995</v>
      </c>
      <c r="H58" s="29">
        <f t="shared" si="8"/>
        <v>219.69288</v>
      </c>
      <c r="I58" s="15">
        <f>H58/ISA_US1!$H$9</f>
        <v>0.76242540343571064</v>
      </c>
      <c r="J58" s="3"/>
      <c r="K58" s="23">
        <v>3.3552199999999997E-2</v>
      </c>
      <c r="L58" s="15">
        <f t="shared" si="9"/>
        <v>3.3552332184306213E-2</v>
      </c>
      <c r="M58" s="2">
        <f t="shared" si="4"/>
        <v>0</v>
      </c>
    </row>
    <row r="59" spans="1:13" s="2" customFormat="1" x14ac:dyDescent="0.3">
      <c r="A59" s="6">
        <f t="shared" si="6"/>
        <v>75800</v>
      </c>
      <c r="B59" s="6"/>
      <c r="C59" s="23">
        <v>4.3580000000000001E-2</v>
      </c>
      <c r="D59" s="15">
        <f t="shared" si="7"/>
        <v>4.3580180460861526E-2</v>
      </c>
      <c r="E59" s="2">
        <f t="shared" si="1"/>
        <v>0</v>
      </c>
      <c r="F59" s="3"/>
      <c r="G59" s="16">
        <f t="shared" si="5"/>
        <v>-64.113088000000005</v>
      </c>
      <c r="H59" s="29">
        <f t="shared" si="8"/>
        <v>219.75384</v>
      </c>
      <c r="I59" s="15">
        <f>H59/ISA_US1!$H$9</f>
        <v>0.7626369599167101</v>
      </c>
      <c r="J59" s="3"/>
      <c r="K59" s="23">
        <v>3.32357E-2</v>
      </c>
      <c r="L59" s="15">
        <f t="shared" si="9"/>
        <v>3.3235817808684252E-2</v>
      </c>
      <c r="M59" s="2">
        <f t="shared" si="4"/>
        <v>0</v>
      </c>
    </row>
    <row r="60" spans="1:13" s="2" customFormat="1" x14ac:dyDescent="0.3">
      <c r="A60" s="6">
        <f t="shared" si="6"/>
        <v>76000</v>
      </c>
      <c r="B60" s="6"/>
      <c r="C60" s="23">
        <v>4.3156999999999994E-2</v>
      </c>
      <c r="D60" s="15">
        <f t="shared" si="7"/>
        <v>4.3157210463371745E-2</v>
      </c>
      <c r="E60" s="2">
        <f t="shared" si="1"/>
        <v>0</v>
      </c>
      <c r="F60" s="3"/>
      <c r="G60" s="16">
        <f t="shared" si="5"/>
        <v>-64.003360000000015</v>
      </c>
      <c r="H60" s="29">
        <f t="shared" si="8"/>
        <v>219.81479999999999</v>
      </c>
      <c r="I60" s="15">
        <f>H60/ISA_US1!$H$9</f>
        <v>0.76284851639770956</v>
      </c>
      <c r="J60" s="3"/>
      <c r="K60" s="23">
        <v>3.2922300000000002E-2</v>
      </c>
      <c r="L60" s="15">
        <f t="shared" si="9"/>
        <v>3.2922375806614432E-2</v>
      </c>
      <c r="M60" s="2">
        <f t="shared" si="4"/>
        <v>0</v>
      </c>
    </row>
    <row r="61" spans="1:13" s="2" customFormat="1" x14ac:dyDescent="0.3">
      <c r="A61" s="6">
        <f t="shared" si="6"/>
        <v>76200</v>
      </c>
      <c r="B61" s="6"/>
      <c r="C61" s="23">
        <v>4.2738199999999997E-2</v>
      </c>
      <c r="D61" s="15">
        <f t="shared" si="7"/>
        <v>4.2738461206018187E-2</v>
      </c>
      <c r="E61" s="2">
        <f t="shared" si="1"/>
        <v>0</v>
      </c>
      <c r="F61" s="3"/>
      <c r="G61" s="16">
        <f t="shared" si="5"/>
        <v>-63.893632000000004</v>
      </c>
      <c r="H61" s="29">
        <f t="shared" si="8"/>
        <v>219.87576000000001</v>
      </c>
      <c r="I61" s="15">
        <f>H61/ISA_US1!$H$9</f>
        <v>0.76306007287870914</v>
      </c>
      <c r="J61" s="3"/>
      <c r="K61" s="23">
        <v>3.2611899999999999E-2</v>
      </c>
      <c r="L61" s="15">
        <f t="shared" si="9"/>
        <v>3.2611975515205803E-2</v>
      </c>
      <c r="M61" s="2">
        <f t="shared" si="4"/>
        <v>0</v>
      </c>
    </row>
    <row r="62" spans="1:13" s="2" customFormat="1" x14ac:dyDescent="0.3">
      <c r="A62" s="6">
        <f t="shared" si="6"/>
        <v>76400</v>
      </c>
      <c r="B62" s="6"/>
      <c r="C62" s="23">
        <v>4.2323700000000006E-2</v>
      </c>
      <c r="D62" s="15">
        <f t="shared" si="7"/>
        <v>4.2323889418093695E-2</v>
      </c>
      <c r="E62" s="2">
        <f t="shared" si="1"/>
        <v>0</v>
      </c>
      <c r="F62" s="3"/>
      <c r="G62" s="16">
        <f t="shared" si="5"/>
        <v>-63.783904000000007</v>
      </c>
      <c r="H62" s="29">
        <f t="shared" si="8"/>
        <v>219.93672000000001</v>
      </c>
      <c r="I62" s="15">
        <f>H62/ISA_US1!$H$9</f>
        <v>0.7632716293597086</v>
      </c>
      <c r="J62" s="3"/>
      <c r="K62" s="23">
        <v>3.23045E-2</v>
      </c>
      <c r="L62" s="15">
        <f t="shared" si="9"/>
        <v>3.2304586585965175E-2</v>
      </c>
      <c r="M62" s="2">
        <f t="shared" si="4"/>
        <v>0</v>
      </c>
    </row>
    <row r="63" spans="1:13" s="2" customFormat="1" x14ac:dyDescent="0.3">
      <c r="A63" s="6">
        <f t="shared" si="6"/>
        <v>76600</v>
      </c>
      <c r="B63" s="6"/>
      <c r="C63" s="23">
        <v>4.1913200000000005E-2</v>
      </c>
      <c r="D63" s="15">
        <f t="shared" si="7"/>
        <v>4.1913452284309212E-2</v>
      </c>
      <c r="E63" s="2">
        <f t="shared" si="1"/>
        <v>0</v>
      </c>
      <c r="F63" s="3"/>
      <c r="G63" s="16">
        <f t="shared" si="5"/>
        <v>-63.674176000000003</v>
      </c>
      <c r="H63" s="29">
        <f t="shared" si="8"/>
        <v>219.99768</v>
      </c>
      <c r="I63" s="15">
        <f>H63/ISA_US1!$H$9</f>
        <v>0.76348318584070807</v>
      </c>
      <c r="J63" s="3"/>
      <c r="K63" s="23">
        <v>3.2000099999999997E-2</v>
      </c>
      <c r="L63" s="15">
        <f t="shared" si="9"/>
        <v>3.2000178981486285E-2</v>
      </c>
      <c r="M63" s="2">
        <f t="shared" si="4"/>
        <v>0</v>
      </c>
    </row>
    <row r="64" spans="1:13" s="2" customFormat="1" x14ac:dyDescent="0.3">
      <c r="A64" s="6">
        <f t="shared" si="6"/>
        <v>76800</v>
      </c>
      <c r="B64" s="6"/>
      <c r="C64" s="23">
        <v>4.1506899999999999E-2</v>
      </c>
      <c r="D64" s="15">
        <f t="shared" si="7"/>
        <v>4.150710743987724E-2</v>
      </c>
      <c r="E64" s="2">
        <f t="shared" si="1"/>
        <v>0</v>
      </c>
      <c r="F64" s="3"/>
      <c r="G64" s="16">
        <f t="shared" si="5"/>
        <v>-63.564448000000006</v>
      </c>
      <c r="H64" s="29">
        <f t="shared" si="8"/>
        <v>220.05864</v>
      </c>
      <c r="I64" s="15">
        <f>H64/ISA_US1!$H$9</f>
        <v>0.76369474232170753</v>
      </c>
      <c r="J64" s="3"/>
      <c r="K64" s="23">
        <v>3.16986E-2</v>
      </c>
      <c r="L64" s="15">
        <f t="shared" si="9"/>
        <v>3.1698722972176768E-2</v>
      </c>
      <c r="M64" s="2">
        <f t="shared" si="4"/>
        <v>0</v>
      </c>
    </row>
    <row r="65" spans="1:13" s="2" customFormat="1" x14ac:dyDescent="0.3">
      <c r="A65" s="6">
        <f t="shared" si="6"/>
        <v>77000</v>
      </c>
      <c r="B65" s="6"/>
      <c r="C65" s="23">
        <v>4.1104599999999998E-2</v>
      </c>
      <c r="D65" s="15">
        <f t="shared" si="7"/>
        <v>4.1104812965649766E-2</v>
      </c>
      <c r="E65" s="2">
        <f t="shared" si="1"/>
        <v>0</v>
      </c>
      <c r="F65" s="3"/>
      <c r="G65" s="16">
        <f t="shared" si="5"/>
        <v>-63.454720000000002</v>
      </c>
      <c r="H65" s="29">
        <f t="shared" si="8"/>
        <v>220.11959999999999</v>
      </c>
      <c r="I65" s="15">
        <f>H65/ISA_US1!$H$9</f>
        <v>0.763906298802707</v>
      </c>
      <c r="J65" s="3"/>
      <c r="K65" s="23">
        <v>3.1399999999999997E-2</v>
      </c>
      <c r="L65" s="15">
        <f t="shared" si="9"/>
        <v>3.140018913302052E-2</v>
      </c>
      <c r="M65" s="2">
        <f t="shared" si="4"/>
        <v>0</v>
      </c>
    </row>
    <row r="66" spans="1:13" s="2" customFormat="1" x14ac:dyDescent="0.3">
      <c r="A66" s="6">
        <f t="shared" si="6"/>
        <v>77200</v>
      </c>
      <c r="B66" s="6"/>
      <c r="C66" s="23">
        <v>4.0706300000000008E-2</v>
      </c>
      <c r="D66" s="15">
        <f t="shared" si="7"/>
        <v>4.0706527383307135E-2</v>
      </c>
      <c r="E66" s="2">
        <f t="shared" si="1"/>
        <v>0</v>
      </c>
      <c r="F66" s="3"/>
      <c r="G66" s="16">
        <f t="shared" si="5"/>
        <v>-63.344992000000005</v>
      </c>
      <c r="H66" s="29">
        <f t="shared" si="8"/>
        <v>220.18056000000001</v>
      </c>
      <c r="I66" s="15">
        <f>H66/ISA_US1!$H$9</f>
        <v>0.76411785528370646</v>
      </c>
      <c r="J66" s="3"/>
      <c r="K66" s="23">
        <v>3.11045E-2</v>
      </c>
      <c r="L66" s="15">
        <f t="shared" si="9"/>
        <v>3.1104548340372871E-2</v>
      </c>
      <c r="M66" s="2">
        <f t="shared" si="4"/>
        <v>0</v>
      </c>
    </row>
    <row r="67" spans="1:13" s="2" customFormat="1" x14ac:dyDescent="0.3">
      <c r="A67" s="6">
        <f t="shared" si="6"/>
        <v>77400</v>
      </c>
      <c r="B67" s="6"/>
      <c r="C67" s="23">
        <v>4.0312000000000001E-2</v>
      </c>
      <c r="D67" s="15">
        <f t="shared" si="7"/>
        <v>4.0312209650603351E-2</v>
      </c>
      <c r="E67" s="2">
        <f t="shared" si="1"/>
        <v>0</v>
      </c>
      <c r="F67" s="3"/>
      <c r="G67" s="16">
        <f t="shared" si="5"/>
        <v>-63.235264000000008</v>
      </c>
      <c r="H67" s="29">
        <f t="shared" si="8"/>
        <v>220.24152000000001</v>
      </c>
      <c r="I67" s="15">
        <f>H67/ISA_US1!$H$9</f>
        <v>0.76432941176470592</v>
      </c>
      <c r="J67" s="3"/>
      <c r="K67" s="23">
        <v>3.0811600000000001E-2</v>
      </c>
      <c r="L67" s="15">
        <f t="shared" si="9"/>
        <v>3.081177176879266E-2</v>
      </c>
      <c r="M67" s="2">
        <f t="shared" si="4"/>
        <v>0</v>
      </c>
    </row>
    <row r="68" spans="1:13" s="2" customFormat="1" x14ac:dyDescent="0.3">
      <c r="A68" s="6">
        <f t="shared" si="6"/>
        <v>77600</v>
      </c>
      <c r="B68" s="6"/>
      <c r="C68" s="23">
        <v>3.9921600000000002E-2</v>
      </c>
      <c r="D68" s="15">
        <f t="shared" si="7"/>
        <v>3.9921819156662007E-2</v>
      </c>
      <c r="E68" s="2">
        <f t="shared" si="1"/>
        <v>0</v>
      </c>
      <c r="F68" s="3"/>
      <c r="G68" s="16">
        <f t="shared" si="5"/>
        <v>-63.125536000000004</v>
      </c>
      <c r="H68" s="29">
        <f t="shared" si="8"/>
        <v>220.30248</v>
      </c>
      <c r="I68" s="15">
        <f>H68/ISA_US1!$H$9</f>
        <v>0.76454096824570539</v>
      </c>
      <c r="J68" s="3"/>
      <c r="K68" s="23">
        <v>3.0521699999999999E-2</v>
      </c>
      <c r="L68" s="15">
        <f t="shared" si="9"/>
        <v>3.0521830887907123E-2</v>
      </c>
      <c r="M68" s="2">
        <f t="shared" si="4"/>
        <v>0</v>
      </c>
    </row>
    <row r="69" spans="1:13" s="2" customFormat="1" x14ac:dyDescent="0.3">
      <c r="A69" s="6">
        <f t="shared" si="6"/>
        <v>77800</v>
      </c>
      <c r="B69" s="6"/>
      <c r="C69" s="23">
        <v>3.9535100000000004E-2</v>
      </c>
      <c r="D69" s="15">
        <f t="shared" si="7"/>
        <v>3.9535315717326158E-2</v>
      </c>
      <c r="E69" s="2">
        <f t="shared" si="1"/>
        <v>0</v>
      </c>
      <c r="F69" s="3"/>
      <c r="G69" s="16">
        <f t="shared" si="5"/>
        <v>-63.015808000000007</v>
      </c>
      <c r="H69" s="29">
        <f t="shared" si="8"/>
        <v>220.36344</v>
      </c>
      <c r="I69" s="15">
        <f>H69/ISA_US1!$H$9</f>
        <v>0.76475252472670485</v>
      </c>
      <c r="J69" s="3"/>
      <c r="K69" s="23">
        <v>3.02346E-2</v>
      </c>
      <c r="L69" s="15">
        <f t="shared" si="9"/>
        <v>3.0234697459311951E-2</v>
      </c>
      <c r="M69" s="2">
        <f t="shared" si="4"/>
        <v>0</v>
      </c>
    </row>
    <row r="70" spans="1:13" s="2" customFormat="1" x14ac:dyDescent="0.3">
      <c r="A70" s="6">
        <f t="shared" si="6"/>
        <v>78000</v>
      </c>
      <c r="B70" s="6"/>
      <c r="C70" s="23">
        <v>3.91525E-2</v>
      </c>
      <c r="D70" s="15">
        <f t="shared" si="7"/>
        <v>3.9152659570556511E-2</v>
      </c>
      <c r="E70" s="2">
        <f t="shared" si="1"/>
        <v>0</v>
      </c>
      <c r="F70" s="3"/>
      <c r="G70" s="16">
        <f t="shared" si="5"/>
        <v>-62.906080000000003</v>
      </c>
      <c r="H70" s="29">
        <f t="shared" si="8"/>
        <v>220.42439999999999</v>
      </c>
      <c r="I70" s="15">
        <f>H70/ISA_US1!$H$9</f>
        <v>0.76496408120770432</v>
      </c>
      <c r="J70" s="3"/>
      <c r="K70" s="23">
        <v>2.9950299999999999E-2</v>
      </c>
      <c r="L70" s="15">
        <f t="shared" si="9"/>
        <v>2.9950343533502476E-2</v>
      </c>
      <c r="M70" s="2">
        <f t="shared" si="4"/>
        <v>0</v>
      </c>
    </row>
    <row r="71" spans="1:13" s="2" customFormat="1" x14ac:dyDescent="0.3">
      <c r="A71" s="6">
        <f t="shared" si="6"/>
        <v>78200</v>
      </c>
      <c r="B71" s="6"/>
      <c r="C71" s="23">
        <v>3.8773599999999998E-2</v>
      </c>
      <c r="D71" s="15">
        <f t="shared" si="7"/>
        <v>3.8773811371883238E-2</v>
      </c>
      <c r="E71" s="2">
        <f t="shared" si="1"/>
        <v>0</v>
      </c>
      <c r="F71" s="3"/>
      <c r="G71" s="16">
        <f t="shared" si="5"/>
        <v>-62.796352000000006</v>
      </c>
      <c r="H71" s="29">
        <f t="shared" si="8"/>
        <v>220.48536000000001</v>
      </c>
      <c r="I71" s="15">
        <f>H71/ISA_US1!$H$9</f>
        <v>0.76517563768870389</v>
      </c>
      <c r="J71" s="3"/>
      <c r="K71" s="23">
        <v>2.96686E-2</v>
      </c>
      <c r="L71" s="15">
        <f t="shared" si="9"/>
        <v>2.9668741446840008E-2</v>
      </c>
      <c r="M71" s="2">
        <f t="shared" si="4"/>
        <v>0</v>
      </c>
    </row>
    <row r="72" spans="1:13" s="2" customFormat="1" x14ac:dyDescent="0.3">
      <c r="A72" s="6">
        <f t="shared" si="6"/>
        <v>78400</v>
      </c>
      <c r="B72" s="6"/>
      <c r="C72" s="23">
        <v>3.8398500000000002E-2</v>
      </c>
      <c r="D72" s="15">
        <f t="shared" si="7"/>
        <v>3.8398732189907962E-2</v>
      </c>
      <c r="E72" s="2">
        <f t="shared" si="1"/>
        <v>0</v>
      </c>
      <c r="F72" s="3"/>
      <c r="G72" s="16">
        <f t="shared" si="5"/>
        <v>-62.686624000000002</v>
      </c>
      <c r="H72" s="29">
        <f t="shared" si="8"/>
        <v>220.54632000000001</v>
      </c>
      <c r="I72" s="15">
        <f>H72/ISA_US1!$H$9</f>
        <v>0.76538719416970336</v>
      </c>
      <c r="J72" s="3"/>
      <c r="K72" s="23">
        <v>2.9389800000000001E-2</v>
      </c>
      <c r="L72" s="15">
        <f t="shared" si="9"/>
        <v>2.938986381855082E-2</v>
      </c>
      <c r="M72" s="2">
        <f t="shared" si="4"/>
        <v>0</v>
      </c>
    </row>
    <row r="73" spans="1:13" s="2" customFormat="1" x14ac:dyDescent="0.3">
      <c r="A73" s="6">
        <f t="shared" si="6"/>
        <v>78600</v>
      </c>
      <c r="B73" s="6"/>
      <c r="C73" s="23">
        <v>3.8027199999999997E-2</v>
      </c>
      <c r="D73" s="15">
        <f t="shared" ref="D73:D104" si="10">$Q$8/(H73*(H73/216.65)^34.1632)</f>
        <v>3.8027383501852849E-2</v>
      </c>
      <c r="E73" s="2">
        <f t="shared" ref="E73:E136" si="11">ROUND(D73-C73,5)</f>
        <v>0</v>
      </c>
      <c r="F73" s="3"/>
      <c r="G73" s="16">
        <f t="shared" si="5"/>
        <v>-62.576896000000005</v>
      </c>
      <c r="H73" s="29">
        <f t="shared" ref="H73:H104" si="12">196.65+0.0003048*A73</f>
        <v>220.60728</v>
      </c>
      <c r="I73" s="15">
        <f>H73/ISA_US1!$H$9</f>
        <v>0.76559875065070282</v>
      </c>
      <c r="J73" s="3"/>
      <c r="K73" s="23">
        <v>2.91135E-2</v>
      </c>
      <c r="L73" s="15">
        <f t="shared" ref="L73:L104" si="13">$Q$10/(H73/216.65)^34.1632</f>
        <v>2.9113683547755478E-2</v>
      </c>
      <c r="M73" s="2">
        <f t="shared" ref="M73:M136" si="14">ROUND(L73-K73,5)</f>
        <v>0</v>
      </c>
    </row>
    <row r="74" spans="1:13" s="2" customFormat="1" x14ac:dyDescent="0.3">
      <c r="A74" s="6">
        <f t="shared" si="6"/>
        <v>78800</v>
      </c>
      <c r="B74" s="6"/>
      <c r="C74" s="23">
        <v>3.7659500000000005E-2</v>
      </c>
      <c r="D74" s="15">
        <f t="shared" si="10"/>
        <v>3.765972718916176E-2</v>
      </c>
      <c r="E74" s="2">
        <f t="shared" si="11"/>
        <v>0</v>
      </c>
      <c r="F74" s="3"/>
      <c r="G74" s="16">
        <f t="shared" ref="G74:G137" si="15">-105.7+0.00054864*$A74</f>
        <v>-62.467168000000008</v>
      </c>
      <c r="H74" s="29">
        <f t="shared" si="12"/>
        <v>220.66824</v>
      </c>
      <c r="I74" s="15">
        <f>H74/ISA_US1!$H$9</f>
        <v>0.76581030713170228</v>
      </c>
      <c r="J74" s="3"/>
      <c r="K74" s="23">
        <v>2.88401E-2</v>
      </c>
      <c r="L74" s="15">
        <f t="shared" si="13"/>
        <v>2.8840173810532391E-2</v>
      </c>
      <c r="M74" s="2">
        <f t="shared" si="14"/>
        <v>0</v>
      </c>
    </row>
    <row r="75" spans="1:13" s="2" customFormat="1" x14ac:dyDescent="0.3">
      <c r="A75" s="6">
        <f t="shared" ref="A75:A138" si="16">A74+200</f>
        <v>79000</v>
      </c>
      <c r="B75" s="6"/>
      <c r="C75" s="23">
        <v>3.7295500000000002E-2</v>
      </c>
      <c r="D75" s="15">
        <f t="shared" si="10"/>
        <v>3.7295725533148458E-2</v>
      </c>
      <c r="E75" s="2">
        <f t="shared" si="11"/>
        <v>0</v>
      </c>
      <c r="F75" s="3"/>
      <c r="G75" s="16">
        <f t="shared" si="15"/>
        <v>-62.357440000000004</v>
      </c>
      <c r="H75" s="29">
        <f t="shared" si="12"/>
        <v>220.72919999999999</v>
      </c>
      <c r="I75" s="15">
        <f>H75/ISA_US1!$H$9</f>
        <v>0.76602186361270175</v>
      </c>
      <c r="J75" s="3"/>
      <c r="K75" s="23">
        <v>2.8569199999999999E-2</v>
      </c>
      <c r="L75" s="15">
        <f t="shared" si="13"/>
        <v>2.8569308057011831E-2</v>
      </c>
      <c r="M75" s="2">
        <f t="shared" si="14"/>
        <v>0</v>
      </c>
    </row>
    <row r="76" spans="1:13" s="2" customFormat="1" x14ac:dyDescent="0.3">
      <c r="A76" s="6">
        <f t="shared" si="16"/>
        <v>79200</v>
      </c>
      <c r="B76" s="6"/>
      <c r="C76" s="23">
        <v>3.6935099999999998E-2</v>
      </c>
      <c r="D76" s="15">
        <f t="shared" si="10"/>
        <v>3.6935341210692932E-2</v>
      </c>
      <c r="E76" s="2">
        <f t="shared" si="11"/>
        <v>0</v>
      </c>
      <c r="F76" s="3"/>
      <c r="G76" s="16">
        <f t="shared" si="15"/>
        <v>-62.247712000000007</v>
      </c>
      <c r="H76" s="29">
        <f t="shared" si="12"/>
        <v>220.79016000000001</v>
      </c>
      <c r="I76" s="15">
        <f>H76/ISA_US1!$H$9</f>
        <v>0.76623342009370132</v>
      </c>
      <c r="J76" s="3"/>
      <c r="K76" s="23">
        <v>2.83009E-2</v>
      </c>
      <c r="L76" s="15">
        <f t="shared" si="13"/>
        <v>2.8301060008501282E-2</v>
      </c>
      <c r="M76" s="2">
        <f t="shared" si="14"/>
        <v>0</v>
      </c>
    </row>
    <row r="77" spans="1:13" s="2" customFormat="1" x14ac:dyDescent="0.3">
      <c r="A77" s="6">
        <f t="shared" si="16"/>
        <v>79400</v>
      </c>
      <c r="B77" s="6"/>
      <c r="C77" s="23">
        <v>3.6578300000000001E-2</v>
      </c>
      <c r="D77" s="15">
        <f t="shared" si="10"/>
        <v>3.657853728998655E-2</v>
      </c>
      <c r="E77" s="2">
        <f t="shared" si="11"/>
        <v>0</v>
      </c>
      <c r="F77" s="3"/>
      <c r="G77" s="16">
        <f t="shared" si="15"/>
        <v>-62.137984000000003</v>
      </c>
      <c r="H77" s="29">
        <f t="shared" si="12"/>
        <v>220.85112000000001</v>
      </c>
      <c r="I77" s="15">
        <f>H77/ISA_US1!$H$9</f>
        <v>0.76644497657470079</v>
      </c>
      <c r="J77" s="3"/>
      <c r="K77" s="23">
        <v>2.8035299999999999E-2</v>
      </c>
      <c r="L77" s="15">
        <f t="shared" si="13"/>
        <v>2.8035403654642785E-2</v>
      </c>
      <c r="M77" s="2">
        <f t="shared" si="14"/>
        <v>0</v>
      </c>
    </row>
    <row r="78" spans="1:13" s="2" customFormat="1" x14ac:dyDescent="0.3">
      <c r="A78" s="6">
        <f t="shared" si="16"/>
        <v>79600</v>
      </c>
      <c r="B78" s="6"/>
      <c r="C78" s="23">
        <v>3.6225100000000003E-2</v>
      </c>
      <c r="D78" s="15">
        <f t="shared" si="10"/>
        <v>3.6225277226321385E-2</v>
      </c>
      <c r="E78" s="2">
        <f t="shared" si="11"/>
        <v>0</v>
      </c>
      <c r="F78" s="3"/>
      <c r="G78" s="16">
        <f t="shared" si="15"/>
        <v>-62.028256000000006</v>
      </c>
      <c r="H78" s="29">
        <f t="shared" si="12"/>
        <v>220.91208</v>
      </c>
      <c r="I78" s="15">
        <f>H78/ISA_US1!$H$9</f>
        <v>0.76665653305570025</v>
      </c>
      <c r="J78" s="3"/>
      <c r="K78" s="23">
        <v>2.77722E-2</v>
      </c>
      <c r="L78" s="15">
        <f t="shared" si="13"/>
        <v>2.7772313250598667E-2</v>
      </c>
      <c r="M78" s="2">
        <f t="shared" si="14"/>
        <v>0</v>
      </c>
    </row>
    <row r="79" spans="1:13" s="2" customFormat="1" x14ac:dyDescent="0.3">
      <c r="A79" s="6">
        <f t="shared" si="16"/>
        <v>79800</v>
      </c>
      <c r="B79" s="6"/>
      <c r="C79" s="23">
        <v>3.5875299999999999E-2</v>
      </c>
      <c r="D79" s="15">
        <f t="shared" si="10"/>
        <v>3.5875524857928748E-2</v>
      </c>
      <c r="E79" s="2">
        <f t="shared" si="11"/>
        <v>0</v>
      </c>
      <c r="F79" s="3"/>
      <c r="G79" s="16">
        <f t="shared" si="15"/>
        <v>-61.918528000000002</v>
      </c>
      <c r="H79" s="29">
        <f t="shared" si="12"/>
        <v>220.97304</v>
      </c>
      <c r="I79" s="15">
        <f>H79/ISA_US1!$H$9</f>
        <v>0.76686808953669972</v>
      </c>
      <c r="J79" s="3"/>
      <c r="K79" s="23">
        <v>2.75117E-2</v>
      </c>
      <c r="L79" s="15">
        <f t="shared" si="13"/>
        <v>2.7511763314269792E-2</v>
      </c>
      <c r="M79" s="2">
        <f t="shared" si="14"/>
        <v>0</v>
      </c>
    </row>
    <row r="80" spans="1:13" s="2" customFormat="1" x14ac:dyDescent="0.3">
      <c r="A80" s="6">
        <f t="shared" si="16"/>
        <v>80000</v>
      </c>
      <c r="B80" s="6"/>
      <c r="C80" s="23">
        <v>3.5529100000000001E-2</v>
      </c>
      <c r="D80" s="15">
        <f t="shared" si="10"/>
        <v>3.5529244401862198E-2</v>
      </c>
      <c r="E80" s="2">
        <f t="shared" si="11"/>
        <v>0</v>
      </c>
      <c r="F80" s="3"/>
      <c r="G80" s="16">
        <f t="shared" si="15"/>
        <v>-61.808800000000005</v>
      </c>
      <c r="H80" s="29">
        <f t="shared" si="12"/>
        <v>221.03399999999999</v>
      </c>
      <c r="I80" s="15">
        <f>H80/ISA_US1!$H$9</f>
        <v>0.76707964601769918</v>
      </c>
      <c r="J80" s="3"/>
      <c r="K80" s="23">
        <v>2.7253599999999999E-2</v>
      </c>
      <c r="L80" s="15">
        <f t="shared" si="13"/>
        <v>2.7253728623542504E-2</v>
      </c>
      <c r="M80" s="2">
        <f t="shared" si="14"/>
        <v>0</v>
      </c>
    </row>
    <row r="81" spans="1:13" s="2" customFormat="1" x14ac:dyDescent="0.3">
      <c r="A81" s="6">
        <f t="shared" si="16"/>
        <v>80200</v>
      </c>
      <c r="B81" s="6"/>
      <c r="C81" s="23">
        <v>3.5186200000000001E-2</v>
      </c>
      <c r="D81" s="15">
        <f t="shared" si="10"/>
        <v>3.5186400449925978E-2</v>
      </c>
      <c r="E81" s="2">
        <f t="shared" si="11"/>
        <v>0</v>
      </c>
      <c r="F81" s="3"/>
      <c r="G81" s="16">
        <f t="shared" si="15"/>
        <v>-61.699072000000001</v>
      </c>
      <c r="H81" s="29">
        <f t="shared" si="12"/>
        <v>221.09496000000001</v>
      </c>
      <c r="I81" s="15">
        <f>H81/ISA_US1!$H$9</f>
        <v>0.76729120249869875</v>
      </c>
      <c r="J81" s="3"/>
      <c r="K81" s="23">
        <v>2.6998100000000001E-2</v>
      </c>
      <c r="L81" s="15">
        <f t="shared" si="13"/>
        <v>2.6998184213565323E-2</v>
      </c>
      <c r="M81" s="2">
        <f t="shared" si="14"/>
        <v>0</v>
      </c>
    </row>
    <row r="82" spans="1:13" s="2" customFormat="1" x14ac:dyDescent="0.3">
      <c r="A82" s="6">
        <f t="shared" si="16"/>
        <v>80400</v>
      </c>
      <c r="B82" s="6"/>
      <c r="C82" s="23">
        <v>3.4846800000000004E-2</v>
      </c>
      <c r="D82" s="15">
        <f t="shared" si="10"/>
        <v>3.4846957964649601E-2</v>
      </c>
      <c r="E82" s="2">
        <f t="shared" si="11"/>
        <v>0</v>
      </c>
      <c r="F82" s="3"/>
      <c r="G82" s="16">
        <f t="shared" si="15"/>
        <v>-61.589344000000004</v>
      </c>
      <c r="H82" s="29">
        <f t="shared" si="12"/>
        <v>221.15592000000001</v>
      </c>
      <c r="I82" s="15">
        <f>H82/ISA_US1!$H$9</f>
        <v>0.76750275897969822</v>
      </c>
      <c r="J82" s="3"/>
      <c r="K82" s="23">
        <v>2.6745000000000001E-2</v>
      </c>
      <c r="L82" s="15">
        <f t="shared" si="13"/>
        <v>2.6745105374055781E-2</v>
      </c>
      <c r="M82" s="2">
        <f t="shared" si="14"/>
        <v>0</v>
      </c>
    </row>
    <row r="83" spans="1:13" s="2" customFormat="1" x14ac:dyDescent="0.3">
      <c r="A83" s="6">
        <f t="shared" si="16"/>
        <v>80600</v>
      </c>
      <c r="B83" s="6"/>
      <c r="C83" s="23">
        <v>3.4510699999999998E-2</v>
      </c>
      <c r="D83" s="15">
        <f t="shared" si="10"/>
        <v>3.4510882275304161E-2</v>
      </c>
      <c r="E83" s="2">
        <f t="shared" si="11"/>
        <v>0</v>
      </c>
      <c r="F83" s="3"/>
      <c r="G83" s="16">
        <f t="shared" si="15"/>
        <v>-61.479616000000007</v>
      </c>
      <c r="H83" s="29">
        <f t="shared" si="12"/>
        <v>221.21688</v>
      </c>
      <c r="I83" s="15">
        <f>H83/ISA_US1!$H$9</f>
        <v>0.76771431546069757</v>
      </c>
      <c r="J83" s="3"/>
      <c r="K83" s="23">
        <v>2.6494299999999998E-2</v>
      </c>
      <c r="L83" s="15">
        <f t="shared" si="13"/>
        <v>2.6494467646634268E-2</v>
      </c>
      <c r="M83" s="2">
        <f t="shared" si="14"/>
        <v>0</v>
      </c>
    </row>
    <row r="84" spans="1:13" s="2" customFormat="1" x14ac:dyDescent="0.3">
      <c r="A84" s="6">
        <f t="shared" si="16"/>
        <v>80800</v>
      </c>
      <c r="B84" s="6"/>
      <c r="C84" s="23">
        <v>3.4178E-2</v>
      </c>
      <c r="D84" s="15">
        <f t="shared" si="10"/>
        <v>3.4178139073965129E-2</v>
      </c>
      <c r="E84" s="2">
        <f t="shared" si="11"/>
        <v>0</v>
      </c>
      <c r="F84" s="3"/>
      <c r="G84" s="16">
        <f t="shared" si="15"/>
        <v>-61.369888000000003</v>
      </c>
      <c r="H84" s="29">
        <f t="shared" si="12"/>
        <v>221.27784</v>
      </c>
      <c r="I84" s="15">
        <f>H84/ISA_US1!$H$9</f>
        <v>0.76792587194169704</v>
      </c>
      <c r="J84" s="3"/>
      <c r="K84" s="23">
        <v>2.6246100000000001E-2</v>
      </c>
      <c r="L84" s="15">
        <f t="shared" si="13"/>
        <v>2.6246246822188502E-2</v>
      </c>
      <c r="M84" s="2">
        <f t="shared" si="14"/>
        <v>0</v>
      </c>
    </row>
    <row r="85" spans="1:13" s="2" customFormat="1" x14ac:dyDescent="0.3">
      <c r="A85" s="6">
        <f t="shared" si="16"/>
        <v>81000</v>
      </c>
      <c r="B85" s="6"/>
      <c r="C85" s="23">
        <v>3.3848500000000004E-2</v>
      </c>
      <c r="D85" s="15">
        <f t="shared" si="10"/>
        <v>3.3848694411616954E-2</v>
      </c>
      <c r="E85" s="2">
        <f t="shared" si="11"/>
        <v>0</v>
      </c>
      <c r="F85" s="3"/>
      <c r="G85" s="16">
        <f t="shared" si="15"/>
        <v>-61.260160000000006</v>
      </c>
      <c r="H85" s="29">
        <f t="shared" si="12"/>
        <v>221.33879999999999</v>
      </c>
      <c r="I85" s="15">
        <f>H85/ISA_US1!$H$9</f>
        <v>0.7681374284226965</v>
      </c>
      <c r="J85" s="3"/>
      <c r="K85" s="23">
        <v>2.60003E-2</v>
      </c>
      <c r="L85" s="15">
        <f t="shared" si="13"/>
        <v>2.600041893826506E-2</v>
      </c>
      <c r="M85" s="2">
        <f t="shared" si="14"/>
        <v>0</v>
      </c>
    </row>
    <row r="86" spans="1:13" s="2" customFormat="1" x14ac:dyDescent="0.3">
      <c r="A86" s="6">
        <f t="shared" si="16"/>
        <v>81200</v>
      </c>
      <c r="B86" s="6"/>
      <c r="C86" s="23">
        <v>3.3522299999999998E-2</v>
      </c>
      <c r="D86" s="15">
        <f t="shared" si="10"/>
        <v>3.3522514694302029E-2</v>
      </c>
      <c r="E86" s="2">
        <f t="shared" si="11"/>
        <v>0</v>
      </c>
      <c r="F86" s="3"/>
      <c r="G86" s="16">
        <f t="shared" si="15"/>
        <v>-61.150432000000002</v>
      </c>
      <c r="H86" s="29">
        <f t="shared" si="12"/>
        <v>221.39976000000001</v>
      </c>
      <c r="I86" s="15">
        <f>H86/ISA_US1!$H$9</f>
        <v>0.76834898490369608</v>
      </c>
      <c r="J86" s="3"/>
      <c r="K86" s="23">
        <v>2.57568E-2</v>
      </c>
      <c r="L86" s="15">
        <f t="shared" si="13"/>
        <v>2.5756960276490125E-2</v>
      </c>
      <c r="M86" s="2">
        <f t="shared" si="14"/>
        <v>0</v>
      </c>
    </row>
    <row r="87" spans="1:13" s="2" customFormat="1" x14ac:dyDescent="0.3">
      <c r="A87" s="6">
        <f t="shared" si="16"/>
        <v>81400</v>
      </c>
      <c r="B87" s="6"/>
      <c r="C87" s="23">
        <v>3.3199399999999997E-2</v>
      </c>
      <c r="D87" s="15">
        <f t="shared" si="10"/>
        <v>3.3199566679309567E-2</v>
      </c>
      <c r="E87" s="2">
        <f t="shared" si="11"/>
        <v>0</v>
      </c>
      <c r="F87" s="3"/>
      <c r="G87" s="16">
        <f t="shared" si="15"/>
        <v>-61.040704000000005</v>
      </c>
      <c r="H87" s="29">
        <f t="shared" si="12"/>
        <v>221.46072000000001</v>
      </c>
      <c r="I87" s="15">
        <f>H87/ISA_US1!$H$9</f>
        <v>0.76856054138469554</v>
      </c>
      <c r="J87" s="3"/>
      <c r="K87" s="23">
        <v>2.5515699999999999E-2</v>
      </c>
      <c r="L87" s="15">
        <f t="shared" si="13"/>
        <v>2.5515847360015945E-2</v>
      </c>
      <c r="M87" s="2">
        <f t="shared" si="14"/>
        <v>0</v>
      </c>
    </row>
    <row r="88" spans="1:13" s="2" customFormat="1" x14ac:dyDescent="0.3">
      <c r="A88" s="6">
        <f t="shared" si="16"/>
        <v>81600</v>
      </c>
      <c r="B88" s="6"/>
      <c r="C88" s="23">
        <v>3.2879600000000002E-2</v>
      </c>
      <c r="D88" s="15">
        <f t="shared" si="10"/>
        <v>3.2879817471408855E-2</v>
      </c>
      <c r="E88" s="2">
        <f t="shared" si="11"/>
        <v>0</v>
      </c>
      <c r="F88" s="3"/>
      <c r="G88" s="16">
        <f t="shared" si="15"/>
        <v>-60.930976000000001</v>
      </c>
      <c r="H88" s="29">
        <f t="shared" si="12"/>
        <v>221.52168</v>
      </c>
      <c r="I88" s="15">
        <f>H88/ISA_US1!$H$9</f>
        <v>0.768772097865695</v>
      </c>
      <c r="J88" s="3"/>
      <c r="K88" s="23">
        <v>2.5277000000000001E-2</v>
      </c>
      <c r="L88" s="15">
        <f t="shared" si="13"/>
        <v>2.5277056950996659E-2</v>
      </c>
      <c r="M88" s="2">
        <f t="shared" si="14"/>
        <v>0</v>
      </c>
    </row>
    <row r="89" spans="1:13" s="2" customFormat="1" x14ac:dyDescent="0.3">
      <c r="A89" s="6">
        <f t="shared" si="16"/>
        <v>81800</v>
      </c>
      <c r="B89" s="6"/>
      <c r="C89" s="23">
        <v>3.2563099999999998E-2</v>
      </c>
      <c r="D89" s="15">
        <f t="shared" si="10"/>
        <v>3.2563234519122471E-2</v>
      </c>
      <c r="E89" s="2">
        <f t="shared" si="11"/>
        <v>0</v>
      </c>
      <c r="F89" s="3"/>
      <c r="G89" s="16">
        <f t="shared" si="15"/>
        <v>-60.821248000000004</v>
      </c>
      <c r="H89" s="29">
        <f t="shared" si="12"/>
        <v>221.58264</v>
      </c>
      <c r="I89" s="15">
        <f>H89/ISA_US1!$H$9</f>
        <v>0.76898365434669447</v>
      </c>
      <c r="J89" s="3"/>
      <c r="K89" s="23">
        <v>2.5040400000000001E-2</v>
      </c>
      <c r="L89" s="15">
        <f t="shared" si="13"/>
        <v>2.5040566048089987E-2</v>
      </c>
      <c r="M89" s="2">
        <f t="shared" si="14"/>
        <v>0</v>
      </c>
    </row>
    <row r="90" spans="1:13" s="2" customFormat="1" x14ac:dyDescent="0.3">
      <c r="A90" s="6">
        <f t="shared" si="16"/>
        <v>82000</v>
      </c>
      <c r="B90" s="6"/>
      <c r="C90" s="23">
        <v>3.2249599999999996E-2</v>
      </c>
      <c r="D90" s="15">
        <f t="shared" si="10"/>
        <v>3.2249785611041949E-2</v>
      </c>
      <c r="E90" s="2">
        <f t="shared" si="11"/>
        <v>0</v>
      </c>
      <c r="F90" s="3"/>
      <c r="G90" s="16">
        <f t="shared" si="15"/>
        <v>-60.711520000000007</v>
      </c>
      <c r="H90" s="29">
        <f t="shared" si="12"/>
        <v>221.64359999999999</v>
      </c>
      <c r="I90" s="15">
        <f>H90/ISA_US1!$H$9</f>
        <v>0.76919521082769393</v>
      </c>
      <c r="J90" s="3"/>
      <c r="K90" s="23">
        <v>2.48062E-2</v>
      </c>
      <c r="L90" s="15">
        <f t="shared" si="13"/>
        <v>2.4806351883986878E-2</v>
      </c>
      <c r="M90" s="2">
        <f t="shared" si="14"/>
        <v>0</v>
      </c>
    </row>
    <row r="91" spans="1:13" s="2" customFormat="1" x14ac:dyDescent="0.3">
      <c r="A91" s="6">
        <f t="shared" si="16"/>
        <v>82200</v>
      </c>
      <c r="B91" s="6"/>
      <c r="C91" s="23">
        <v>3.1939299999999997E-2</v>
      </c>
      <c r="D91" s="15">
        <f t="shared" si="10"/>
        <v>3.193943887218146E-2</v>
      </c>
      <c r="E91" s="2">
        <f t="shared" si="11"/>
        <v>0</v>
      </c>
      <c r="F91" s="3"/>
      <c r="G91" s="16">
        <f t="shared" si="15"/>
        <v>-60.601792000000003</v>
      </c>
      <c r="H91" s="29">
        <f t="shared" si="12"/>
        <v>221.70456000000001</v>
      </c>
      <c r="I91" s="15">
        <f>H91/ISA_US1!$H$9</f>
        <v>0.76940676730869351</v>
      </c>
      <c r="J91" s="3"/>
      <c r="K91" s="23">
        <v>2.45743E-2</v>
      </c>
      <c r="L91" s="15">
        <f t="shared" si="13"/>
        <v>2.4574391922965746E-2</v>
      </c>
      <c r="M91" s="2">
        <f t="shared" si="14"/>
        <v>0</v>
      </c>
    </row>
    <row r="92" spans="1:13" s="2" customFormat="1" x14ac:dyDescent="0.3">
      <c r="A92" s="6">
        <f t="shared" si="16"/>
        <v>82400</v>
      </c>
      <c r="B92" s="6"/>
      <c r="C92" s="23">
        <v>3.1632E-2</v>
      </c>
      <c r="D92" s="15">
        <f t="shared" si="10"/>
        <v>3.1632162760373846E-2</v>
      </c>
      <c r="E92" s="2">
        <f t="shared" si="11"/>
        <v>0</v>
      </c>
      <c r="F92" s="3"/>
      <c r="G92" s="16">
        <f t="shared" si="15"/>
        <v>-60.492064000000006</v>
      </c>
      <c r="H92" s="29">
        <f t="shared" si="12"/>
        <v>221.76552000000001</v>
      </c>
      <c r="I92" s="15">
        <f>H92/ISA_US1!$H$9</f>
        <v>0.76961832378969297</v>
      </c>
      <c r="J92" s="3"/>
      <c r="K92" s="23">
        <v>2.4344500000000002E-2</v>
      </c>
      <c r="L92" s="15">
        <f t="shared" si="13"/>
        <v>2.4344663858474645E-2</v>
      </c>
      <c r="M92" s="2">
        <f t="shared" si="14"/>
        <v>0</v>
      </c>
    </row>
    <row r="93" spans="1:13" s="2" customFormat="1" x14ac:dyDescent="0.3">
      <c r="A93" s="6">
        <f t="shared" si="16"/>
        <v>82600</v>
      </c>
      <c r="B93" s="6"/>
      <c r="C93" s="23">
        <v>3.1327800000000003E-2</v>
      </c>
      <c r="D93" s="15">
        <f t="shared" si="10"/>
        <v>3.1327926062706082E-2</v>
      </c>
      <c r="E93" s="2">
        <f t="shared" si="11"/>
        <v>0</v>
      </c>
      <c r="F93" s="3"/>
      <c r="G93" s="16">
        <f t="shared" si="15"/>
        <v>-60.382336000000002</v>
      </c>
      <c r="H93" s="29">
        <f t="shared" si="12"/>
        <v>221.82648</v>
      </c>
      <c r="I93" s="15">
        <f>H93/ISA_US1!$H$9</f>
        <v>0.76982988027069243</v>
      </c>
      <c r="J93" s="3"/>
      <c r="K93" s="23">
        <v>2.4117E-2</v>
      </c>
      <c r="L93" s="15">
        <f t="shared" si="13"/>
        <v>2.4117145610739237E-2</v>
      </c>
      <c r="M93" s="2">
        <f t="shared" si="14"/>
        <v>0</v>
      </c>
    </row>
    <row r="94" spans="1:13" s="2" customFormat="1" x14ac:dyDescent="0.3">
      <c r="A94" s="6">
        <f t="shared" si="16"/>
        <v>82800</v>
      </c>
      <c r="B94" s="6"/>
      <c r="C94" s="23">
        <v>3.1026500000000002E-2</v>
      </c>
      <c r="D94" s="15">
        <f t="shared" si="10"/>
        <v>3.1026697891991906E-2</v>
      </c>
      <c r="E94" s="2">
        <f t="shared" si="11"/>
        <v>0</v>
      </c>
      <c r="F94" s="3"/>
      <c r="G94" s="16">
        <f t="shared" si="15"/>
        <v>-60.272608000000005</v>
      </c>
      <c r="H94" s="29">
        <f t="shared" si="12"/>
        <v>221.88744</v>
      </c>
      <c r="I94" s="15">
        <f>H94/ISA_US1!$H$9</f>
        <v>0.7700414367516919</v>
      </c>
      <c r="J94" s="3"/>
      <c r="K94" s="23">
        <v>2.3891699999999998E-2</v>
      </c>
      <c r="L94" s="15">
        <f t="shared" si="13"/>
        <v>2.3891815324394855E-2</v>
      </c>
      <c r="M94" s="2">
        <f t="shared" si="14"/>
        <v>0</v>
      </c>
    </row>
    <row r="95" spans="1:13" s="2" customFormat="1" x14ac:dyDescent="0.3">
      <c r="A95" s="6">
        <f t="shared" si="16"/>
        <v>83000</v>
      </c>
      <c r="B95" s="6"/>
      <c r="C95" s="23">
        <v>3.0728300000000004E-2</v>
      </c>
      <c r="D95" s="15">
        <f t="shared" si="10"/>
        <v>3.0728447683285445E-2</v>
      </c>
      <c r="E95" s="2">
        <f t="shared" si="11"/>
        <v>0</v>
      </c>
      <c r="F95" s="3"/>
      <c r="G95" s="16">
        <f t="shared" si="15"/>
        <v>-60.162880000000001</v>
      </c>
      <c r="H95" s="29">
        <f t="shared" si="12"/>
        <v>221.94839999999999</v>
      </c>
      <c r="I95" s="15">
        <f>H95/ISA_US1!$H$9</f>
        <v>0.77025299323269136</v>
      </c>
      <c r="J95" s="3"/>
      <c r="K95" s="23">
        <v>2.3668600000000001E-2</v>
      </c>
      <c r="L95" s="15">
        <f t="shared" si="13"/>
        <v>2.3668651366145651E-2</v>
      </c>
      <c r="M95" s="2">
        <f t="shared" si="14"/>
        <v>0</v>
      </c>
    </row>
    <row r="96" spans="1:13" s="2" customFormat="1" x14ac:dyDescent="0.3">
      <c r="A96" s="6">
        <f t="shared" si="16"/>
        <v>83200</v>
      </c>
      <c r="B96" s="6"/>
      <c r="C96" s="23">
        <v>3.0432999999999998E-2</v>
      </c>
      <c r="D96" s="15">
        <f t="shared" si="10"/>
        <v>3.0433145190431738E-2</v>
      </c>
      <c r="E96" s="2">
        <f t="shared" si="11"/>
        <v>0</v>
      </c>
      <c r="F96" s="3"/>
      <c r="G96" s="16">
        <f t="shared" si="15"/>
        <v>-60.053152000000004</v>
      </c>
      <c r="H96" s="29">
        <f t="shared" si="12"/>
        <v>222.00936000000002</v>
      </c>
      <c r="I96" s="15">
        <f>H96/ISA_US1!$H$9</f>
        <v>0.77046454971369094</v>
      </c>
      <c r="J96" s="3"/>
      <c r="K96" s="23">
        <v>2.34475E-2</v>
      </c>
      <c r="L96" s="15">
        <f t="shared" si="13"/>
        <v>2.3447632322447783E-2</v>
      </c>
      <c r="M96" s="2">
        <f t="shared" si="14"/>
        <v>0</v>
      </c>
    </row>
    <row r="97" spans="1:13" s="2" customFormat="1" x14ac:dyDescent="0.3">
      <c r="A97" s="6">
        <f t="shared" si="16"/>
        <v>83400</v>
      </c>
      <c r="B97" s="6"/>
      <c r="C97" s="23">
        <v>3.0140600000000003E-2</v>
      </c>
      <c r="D97" s="15">
        <f t="shared" si="10"/>
        <v>3.0140760482656449E-2</v>
      </c>
      <c r="E97" s="2">
        <f t="shared" si="11"/>
        <v>0</v>
      </c>
      <c r="F97" s="3"/>
      <c r="G97" s="16">
        <f t="shared" si="15"/>
        <v>-59.943424000000007</v>
      </c>
      <c r="H97" s="29">
        <f t="shared" si="12"/>
        <v>222.07032000000001</v>
      </c>
      <c r="I97" s="15">
        <f>H97/ISA_US1!$H$9</f>
        <v>0.7706761061946904</v>
      </c>
      <c r="J97" s="3"/>
      <c r="K97" s="23">
        <v>2.3228599999999999E-2</v>
      </c>
      <c r="L97" s="15">
        <f t="shared" si="13"/>
        <v>2.3228736997218377E-2</v>
      </c>
      <c r="M97" s="2">
        <f t="shared" si="14"/>
        <v>0</v>
      </c>
    </row>
    <row r="98" spans="1:13" s="2" customFormat="1" x14ac:dyDescent="0.3">
      <c r="A98" s="6">
        <f t="shared" si="16"/>
        <v>83600</v>
      </c>
      <c r="B98" s="6"/>
      <c r="C98" s="23">
        <v>2.9851100000000002E-2</v>
      </c>
      <c r="D98" s="15">
        <f t="shared" si="10"/>
        <v>2.9851263941190798E-2</v>
      </c>
      <c r="E98" s="2">
        <f t="shared" si="11"/>
        <v>0</v>
      </c>
      <c r="F98" s="3"/>
      <c r="G98" s="16">
        <f t="shared" si="15"/>
        <v>-59.833696000000003</v>
      </c>
      <c r="H98" s="29">
        <f t="shared" si="12"/>
        <v>222.13128</v>
      </c>
      <c r="I98" s="15">
        <f>H98/ISA_US1!$H$9</f>
        <v>0.77088766267568987</v>
      </c>
      <c r="J98" s="3"/>
      <c r="K98" s="23">
        <v>2.3011899999999998E-2</v>
      </c>
      <c r="L98" s="15">
        <f t="shared" si="13"/>
        <v>2.3011944409567352E-2</v>
      </c>
      <c r="M98" s="2">
        <f t="shared" si="14"/>
        <v>0</v>
      </c>
    </row>
    <row r="99" spans="1:13" s="2" customFormat="1" x14ac:dyDescent="0.3">
      <c r="A99" s="6">
        <f t="shared" si="16"/>
        <v>83800</v>
      </c>
      <c r="B99" s="6"/>
      <c r="C99" s="23">
        <v>2.9564499999999997E-2</v>
      </c>
      <c r="D99" s="15">
        <f t="shared" si="10"/>
        <v>2.9564626255935693E-2</v>
      </c>
      <c r="E99" s="2">
        <f t="shared" si="11"/>
        <v>0</v>
      </c>
      <c r="F99" s="3"/>
      <c r="G99" s="16">
        <f t="shared" si="15"/>
        <v>-59.723968000000006</v>
      </c>
      <c r="H99" s="29">
        <f t="shared" si="12"/>
        <v>222.19224</v>
      </c>
      <c r="I99" s="15">
        <f>H99/ISA_US1!$H$9</f>
        <v>0.77109921915668933</v>
      </c>
      <c r="J99" s="3"/>
      <c r="K99" s="23">
        <v>2.2797100000000001E-2</v>
      </c>
      <c r="L99" s="15">
        <f t="shared" si="13"/>
        <v>2.2797233791555162E-2</v>
      </c>
      <c r="M99" s="2">
        <f t="shared" si="14"/>
        <v>0</v>
      </c>
    </row>
    <row r="100" spans="1:13" s="2" customFormat="1" x14ac:dyDescent="0.3">
      <c r="A100" s="6">
        <f t="shared" si="16"/>
        <v>84000</v>
      </c>
      <c r="B100" s="6"/>
      <c r="C100" s="23">
        <v>2.92807E-2</v>
      </c>
      <c r="D100" s="15">
        <f t="shared" si="10"/>
        <v>2.9280818422161337E-2</v>
      </c>
      <c r="E100" s="2">
        <f t="shared" si="11"/>
        <v>0</v>
      </c>
      <c r="F100" s="3"/>
      <c r="G100" s="16">
        <f t="shared" si="15"/>
        <v>-59.614240000000002</v>
      </c>
      <c r="H100" s="29">
        <f t="shared" si="12"/>
        <v>222.25319999999999</v>
      </c>
      <c r="I100" s="15">
        <f>H100/ISA_US1!$H$9</f>
        <v>0.77131077563768868</v>
      </c>
      <c r="J100" s="3"/>
      <c r="K100" s="23">
        <v>2.25845E-2</v>
      </c>
      <c r="L100" s="15">
        <f t="shared" si="13"/>
        <v>2.2584584585973688E-2</v>
      </c>
      <c r="M100" s="2">
        <f t="shared" si="14"/>
        <v>0</v>
      </c>
    </row>
    <row r="101" spans="1:13" s="2" customFormat="1" x14ac:dyDescent="0.3">
      <c r="A101" s="6">
        <f t="shared" si="16"/>
        <v>84200</v>
      </c>
      <c r="B101" s="6"/>
      <c r="C101" s="23">
        <v>2.8999700000000003E-2</v>
      </c>
      <c r="D101" s="15">
        <f t="shared" si="10"/>
        <v>2.8999811737243055E-2</v>
      </c>
      <c r="E101" s="2">
        <f t="shared" si="11"/>
        <v>0</v>
      </c>
      <c r="F101" s="3"/>
      <c r="G101" s="16">
        <f t="shared" si="15"/>
        <v>-59.504512000000005</v>
      </c>
      <c r="H101" s="29">
        <f t="shared" si="12"/>
        <v>222.31416000000002</v>
      </c>
      <c r="I101" s="15">
        <f>H101/ISA_US1!$H$9</f>
        <v>0.77152233211868826</v>
      </c>
      <c r="J101" s="3"/>
      <c r="K101" s="23">
        <v>2.2373799999999999E-2</v>
      </c>
      <c r="L101" s="15">
        <f t="shared" si="13"/>
        <v>2.2373976444150855E-2</v>
      </c>
      <c r="M101" s="2">
        <f t="shared" si="14"/>
        <v>0</v>
      </c>
    </row>
    <row r="102" spans="1:13" s="2" customFormat="1" x14ac:dyDescent="0.3">
      <c r="A102" s="6">
        <f t="shared" si="16"/>
        <v>84400</v>
      </c>
      <c r="B102" s="6"/>
      <c r="C102" s="23">
        <v>2.8721400000000001E-2</v>
      </c>
      <c r="D102" s="15">
        <f t="shared" si="10"/>
        <v>2.8721577797433947E-2</v>
      </c>
      <c r="E102" s="2">
        <f t="shared" si="11"/>
        <v>0</v>
      </c>
      <c r="F102" s="3"/>
      <c r="G102" s="16">
        <f t="shared" si="15"/>
        <v>-59.394784000000001</v>
      </c>
      <c r="H102" s="29">
        <f t="shared" si="12"/>
        <v>222.37512000000001</v>
      </c>
      <c r="I102" s="15">
        <f>H102/ISA_US1!$H$9</f>
        <v>0.77173388859968772</v>
      </c>
      <c r="J102" s="3"/>
      <c r="K102" s="23">
        <v>2.2165299999999999E-2</v>
      </c>
      <c r="L102" s="15">
        <f t="shared" si="13"/>
        <v>2.2165389223779541E-2</v>
      </c>
      <c r="M102" s="2">
        <f t="shared" si="14"/>
        <v>0</v>
      </c>
    </row>
    <row r="103" spans="1:13" s="2" customFormat="1" x14ac:dyDescent="0.3">
      <c r="A103" s="6">
        <f t="shared" si="16"/>
        <v>84600</v>
      </c>
      <c r="B103" s="6"/>
      <c r="C103" s="23">
        <v>2.8445900000000003E-2</v>
      </c>
      <c r="D103" s="15">
        <f t="shared" si="10"/>
        <v>2.8446088494670674E-2</v>
      </c>
      <c r="E103" s="2">
        <f t="shared" si="11"/>
        <v>0</v>
      </c>
      <c r="F103" s="3"/>
      <c r="G103" s="16">
        <f t="shared" si="15"/>
        <v>-59.285056000000004</v>
      </c>
      <c r="H103" s="29">
        <f t="shared" si="12"/>
        <v>222.43608</v>
      </c>
      <c r="I103" s="15">
        <f>H103/ISA_US1!$H$9</f>
        <v>0.77194544508068719</v>
      </c>
      <c r="J103" s="3"/>
      <c r="K103" s="23">
        <v>2.1958700000000001E-2</v>
      </c>
      <c r="L103" s="15">
        <f t="shared" si="13"/>
        <v>2.1958802986768004E-2</v>
      </c>
      <c r="M103" s="2">
        <f t="shared" si="14"/>
        <v>0</v>
      </c>
    </row>
    <row r="104" spans="1:13" s="2" customFormat="1" x14ac:dyDescent="0.3">
      <c r="A104" s="6">
        <f t="shared" si="16"/>
        <v>84800</v>
      </c>
      <c r="B104" s="6"/>
      <c r="C104" s="23">
        <v>2.8173200000000002E-2</v>
      </c>
      <c r="D104" s="15">
        <f t="shared" si="10"/>
        <v>2.8173316013416515E-2</v>
      </c>
      <c r="E104" s="2">
        <f t="shared" si="11"/>
        <v>0</v>
      </c>
      <c r="F104" s="3"/>
      <c r="G104" s="16">
        <f t="shared" si="15"/>
        <v>-59.175328000000007</v>
      </c>
      <c r="H104" s="29">
        <f t="shared" si="12"/>
        <v>222.49704</v>
      </c>
      <c r="I104" s="15">
        <f>H104/ISA_US1!$H$9</f>
        <v>0.77215700156168665</v>
      </c>
      <c r="J104" s="3"/>
      <c r="K104" s="23">
        <v>2.1754099999999998E-2</v>
      </c>
      <c r="L104" s="15">
        <f t="shared" si="13"/>
        <v>2.1754197997114949E-2</v>
      </c>
      <c r="M104" s="2">
        <f t="shared" si="14"/>
        <v>0</v>
      </c>
    </row>
    <row r="105" spans="1:13" s="2" customFormat="1" x14ac:dyDescent="0.3">
      <c r="A105" s="6">
        <f t="shared" si="16"/>
        <v>85000</v>
      </c>
      <c r="B105" s="6"/>
      <c r="C105" s="23">
        <v>2.79031E-2</v>
      </c>
      <c r="D105" s="15">
        <f t="shared" ref="D105:D136" si="17">$Q$8/(H105*(H105/216.65)^34.1632)</f>
        <v>2.7903232827537826E-2</v>
      </c>
      <c r="E105" s="2">
        <f t="shared" si="11"/>
        <v>0</v>
      </c>
      <c r="F105" s="3"/>
      <c r="G105" s="16">
        <f t="shared" si="15"/>
        <v>-59.065600000000003</v>
      </c>
      <c r="H105" s="29">
        <f t="shared" ref="H105:H136" si="18">196.65+0.0003048*A105</f>
        <v>222.55799999999999</v>
      </c>
      <c r="I105" s="15">
        <f>H105/ISA_US1!$H$9</f>
        <v>0.77236855804268612</v>
      </c>
      <c r="J105" s="3"/>
      <c r="K105" s="23">
        <v>2.1551399999999998E-2</v>
      </c>
      <c r="L105" s="15">
        <f t="shared" ref="L105:L136" si="19">$Q$10/(H105/216.65)^34.1632</f>
        <v>2.155155471880647E-2</v>
      </c>
      <c r="M105" s="2">
        <f t="shared" si="14"/>
        <v>0</v>
      </c>
    </row>
    <row r="106" spans="1:13" s="2" customFormat="1" x14ac:dyDescent="0.3">
      <c r="A106" s="6">
        <f t="shared" si="16"/>
        <v>85200</v>
      </c>
      <c r="B106" s="6"/>
      <c r="C106" s="23">
        <v>2.7635700000000003E-2</v>
      </c>
      <c r="D106" s="15">
        <f t="shared" si="17"/>
        <v>2.7635811697214709E-2</v>
      </c>
      <c r="E106" s="2">
        <f t="shared" si="11"/>
        <v>0</v>
      </c>
      <c r="F106" s="3"/>
      <c r="G106" s="16">
        <f t="shared" si="15"/>
        <v>-58.955872000000006</v>
      </c>
      <c r="H106" s="29">
        <f t="shared" si="18"/>
        <v>222.61896000000002</v>
      </c>
      <c r="I106" s="15">
        <f>H106/ISA_US1!$H$9</f>
        <v>0.77258011452368569</v>
      </c>
      <c r="J106" s="3"/>
      <c r="K106" s="23">
        <v>2.13508E-2</v>
      </c>
      <c r="L106" s="15">
        <f t="shared" si="19"/>
        <v>2.1350853813735408E-2</v>
      </c>
      <c r="M106" s="2">
        <f t="shared" si="14"/>
        <v>0</v>
      </c>
    </row>
    <row r="107" spans="1:13" s="2" customFormat="1" x14ac:dyDescent="0.3">
      <c r="A107" s="6">
        <f t="shared" si="16"/>
        <v>85400</v>
      </c>
      <c r="B107" s="6"/>
      <c r="C107" s="23">
        <v>2.73709E-2</v>
      </c>
      <c r="D107" s="15">
        <f t="shared" si="17"/>
        <v>2.7371025665886548E-2</v>
      </c>
      <c r="E107" s="2">
        <f t="shared" si="11"/>
        <v>0</v>
      </c>
      <c r="F107" s="3"/>
      <c r="G107" s="16">
        <f t="shared" si="15"/>
        <v>-58.846144000000002</v>
      </c>
      <c r="H107" s="29">
        <f t="shared" si="18"/>
        <v>222.67992000000001</v>
      </c>
      <c r="I107" s="15">
        <f>H107/ISA_US1!$H$9</f>
        <v>0.77279167100468515</v>
      </c>
      <c r="J107" s="3"/>
      <c r="K107" s="23">
        <v>2.1152000000000001E-2</v>
      </c>
      <c r="L107" s="15">
        <f t="shared" si="19"/>
        <v>2.1152076139643754E-2</v>
      </c>
      <c r="M107" s="2">
        <f t="shared" si="14"/>
        <v>0</v>
      </c>
    </row>
    <row r="108" spans="1:13" s="2" customFormat="1" x14ac:dyDescent="0.3">
      <c r="A108" s="6">
        <f t="shared" si="16"/>
        <v>85600</v>
      </c>
      <c r="B108" s="6"/>
      <c r="C108" s="23">
        <v>2.7108699999999999E-2</v>
      </c>
      <c r="D108" s="15">
        <f t="shared" si="17"/>
        <v>2.7108848057228872E-2</v>
      </c>
      <c r="E108" s="2">
        <f t="shared" si="11"/>
        <v>0</v>
      </c>
      <c r="F108" s="3"/>
      <c r="G108" s="16">
        <f t="shared" si="15"/>
        <v>-58.736416000000006</v>
      </c>
      <c r="H108" s="29">
        <f t="shared" si="18"/>
        <v>222.74088</v>
      </c>
      <c r="I108" s="15">
        <f>H108/ISA_US1!$H$9</f>
        <v>0.77300322748568462</v>
      </c>
      <c r="J108" s="3"/>
      <c r="K108" s="23">
        <v>2.0955100000000001E-2</v>
      </c>
      <c r="L108" s="15">
        <f t="shared" si="19"/>
        <v>2.095520274808536E-2</v>
      </c>
      <c r="M108" s="2">
        <f t="shared" si="14"/>
        <v>0</v>
      </c>
    </row>
    <row r="109" spans="1:13" s="2" customFormat="1" x14ac:dyDescent="0.3">
      <c r="A109" s="6">
        <f t="shared" si="16"/>
        <v>85800</v>
      </c>
      <c r="B109" s="6"/>
      <c r="C109" s="23">
        <v>2.6849100000000001E-2</v>
      </c>
      <c r="D109" s="15">
        <f t="shared" si="17"/>
        <v>2.6849252472165373E-2</v>
      </c>
      <c r="E109" s="2">
        <f t="shared" si="11"/>
        <v>0</v>
      </c>
      <c r="F109" s="3"/>
      <c r="G109" s="16">
        <f t="shared" si="15"/>
        <v>-58.626688000000001</v>
      </c>
      <c r="H109" s="29">
        <f t="shared" si="18"/>
        <v>222.80184</v>
      </c>
      <c r="I109" s="15">
        <f>H109/ISA_US1!$H$9</f>
        <v>0.77321478396668408</v>
      </c>
      <c r="J109" s="3"/>
      <c r="K109" s="23">
        <v>2.07601E-2</v>
      </c>
      <c r="L109" s="15">
        <f t="shared" si="19"/>
        <v>2.0760214882412059E-2</v>
      </c>
      <c r="M109" s="2">
        <f t="shared" si="14"/>
        <v>0</v>
      </c>
    </row>
    <row r="110" spans="1:13" s="2" customFormat="1" x14ac:dyDescent="0.3">
      <c r="A110" s="6">
        <f t="shared" si="16"/>
        <v>86000</v>
      </c>
      <c r="B110" s="6"/>
      <c r="C110" s="23">
        <v>2.65921E-2</v>
      </c>
      <c r="D110" s="15">
        <f t="shared" si="17"/>
        <v>2.6592212785911354E-2</v>
      </c>
      <c r="E110" s="2">
        <f t="shared" si="11"/>
        <v>0</v>
      </c>
      <c r="F110" s="3"/>
      <c r="G110" s="16">
        <f t="shared" si="15"/>
        <v>-58.516960000000005</v>
      </c>
      <c r="H110" s="29">
        <f t="shared" si="18"/>
        <v>222.86279999999999</v>
      </c>
      <c r="I110" s="15">
        <f>H110/ISA_US1!$H$9</f>
        <v>0.77342634044768355</v>
      </c>
      <c r="J110" s="3"/>
      <c r="K110" s="23">
        <v>2.0566999999999998E-2</v>
      </c>
      <c r="L110" s="15">
        <f t="shared" si="19"/>
        <v>2.0567093975780226E-2</v>
      </c>
      <c r="M110" s="2">
        <f t="shared" si="14"/>
        <v>0</v>
      </c>
    </row>
    <row r="111" spans="1:13" s="2" customFormat="1" x14ac:dyDescent="0.3">
      <c r="A111" s="6">
        <f t="shared" si="16"/>
        <v>86200</v>
      </c>
      <c r="B111" s="6"/>
      <c r="C111" s="23">
        <v>2.6337600000000003E-2</v>
      </c>
      <c r="D111" s="15">
        <f t="shared" si="17"/>
        <v>2.6337703145050663E-2</v>
      </c>
      <c r="E111" s="2">
        <f t="shared" si="11"/>
        <v>0</v>
      </c>
      <c r="F111" s="3"/>
      <c r="G111" s="16">
        <f t="shared" si="15"/>
        <v>-58.407232000000008</v>
      </c>
      <c r="H111" s="29">
        <f t="shared" si="18"/>
        <v>222.92376000000002</v>
      </c>
      <c r="I111" s="15">
        <f>H111/ISA_US1!$H$9</f>
        <v>0.77363789692868312</v>
      </c>
      <c r="J111" s="3"/>
      <c r="K111" s="23">
        <v>2.03757E-2</v>
      </c>
      <c r="L111" s="15">
        <f t="shared" si="19"/>
        <v>2.0375821649179542E-2</v>
      </c>
      <c r="M111" s="2">
        <f t="shared" si="14"/>
        <v>0</v>
      </c>
    </row>
    <row r="112" spans="1:13" s="2" customFormat="1" x14ac:dyDescent="0.3">
      <c r="A112" s="6">
        <f t="shared" si="16"/>
        <v>86400</v>
      </c>
      <c r="B112" s="6"/>
      <c r="C112" s="23">
        <v>2.6085600000000004E-2</v>
      </c>
      <c r="D112" s="15">
        <f t="shared" si="17"/>
        <v>2.6085697964642683E-2</v>
      </c>
      <c r="E112" s="2">
        <f t="shared" si="11"/>
        <v>0</v>
      </c>
      <c r="F112" s="3"/>
      <c r="G112" s="16">
        <f t="shared" si="15"/>
        <v>-58.297504000000004</v>
      </c>
      <c r="H112" s="29">
        <f t="shared" si="18"/>
        <v>222.98472000000001</v>
      </c>
      <c r="I112" s="15">
        <f>H112/ISA_US1!$H$9</f>
        <v>0.77384945340968259</v>
      </c>
      <c r="J112" s="3"/>
      <c r="K112" s="23">
        <v>2.0186300000000001E-2</v>
      </c>
      <c r="L112" s="15">
        <f t="shared" si="19"/>
        <v>2.0186379709481291E-2</v>
      </c>
      <c r="M112" s="2">
        <f t="shared" si="14"/>
        <v>0</v>
      </c>
    </row>
    <row r="113" spans="1:13" s="2" customFormat="1" x14ac:dyDescent="0.3">
      <c r="A113" s="6">
        <f t="shared" si="16"/>
        <v>86600</v>
      </c>
      <c r="B113" s="6"/>
      <c r="C113" s="23">
        <v>2.5836000000000001E-2</v>
      </c>
      <c r="D113" s="15">
        <f t="shared" si="17"/>
        <v>2.5836171925362608E-2</v>
      </c>
      <c r="E113" s="2">
        <f t="shared" si="11"/>
        <v>0</v>
      </c>
      <c r="F113" s="3"/>
      <c r="G113" s="16">
        <f t="shared" si="15"/>
        <v>-58.187776000000007</v>
      </c>
      <c r="H113" s="29">
        <f t="shared" si="18"/>
        <v>223.04568</v>
      </c>
      <c r="I113" s="15">
        <f>H113/ISA_US1!$H$9</f>
        <v>0.77406100989068205</v>
      </c>
      <c r="J113" s="3"/>
      <c r="K113" s="23">
        <v>1.9998599999999998E-2</v>
      </c>
      <c r="L113" s="15">
        <f t="shared" si="19"/>
        <v>1.9998750147508734E-2</v>
      </c>
      <c r="M113" s="2">
        <f t="shared" si="14"/>
        <v>0</v>
      </c>
    </row>
    <row r="114" spans="1:13" s="2" customFormat="1" x14ac:dyDescent="0.3">
      <c r="A114" s="6">
        <f t="shared" si="16"/>
        <v>86800</v>
      </c>
      <c r="B114" s="6"/>
      <c r="C114" s="23">
        <v>2.5589000000000001E-2</v>
      </c>
      <c r="D114" s="15">
        <f t="shared" si="17"/>
        <v>2.558909997067298E-2</v>
      </c>
      <c r="E114" s="2">
        <f t="shared" si="11"/>
        <v>0</v>
      </c>
      <c r="F114" s="3"/>
      <c r="G114" s="16">
        <f t="shared" si="15"/>
        <v>-58.078048000000003</v>
      </c>
      <c r="H114" s="29">
        <f t="shared" si="18"/>
        <v>223.10664</v>
      </c>
      <c r="I114" s="15">
        <f>H114/ISA_US1!$H$9</f>
        <v>0.77427256637168151</v>
      </c>
      <c r="J114" s="3"/>
      <c r="K114" s="23">
        <v>1.9812900000000001E-2</v>
      </c>
      <c r="L114" s="15">
        <f t="shared" si="19"/>
        <v>1.9812915136128106E-2</v>
      </c>
      <c r="M114" s="2">
        <f t="shared" si="14"/>
        <v>0</v>
      </c>
    </row>
    <row r="115" spans="1:13" s="2" customFormat="1" x14ac:dyDescent="0.3">
      <c r="A115" s="6">
        <f t="shared" si="16"/>
        <v>87000</v>
      </c>
      <c r="B115" s="6"/>
      <c r="C115" s="23">
        <v>2.53443E-2</v>
      </c>
      <c r="D115" s="15">
        <f t="shared" si="17"/>
        <v>2.5344457304024424E-2</v>
      </c>
      <c r="E115" s="2">
        <f t="shared" si="11"/>
        <v>0</v>
      </c>
      <c r="F115" s="3"/>
      <c r="G115" s="16">
        <f t="shared" si="15"/>
        <v>-57.968320000000006</v>
      </c>
      <c r="H115" s="29">
        <f t="shared" si="18"/>
        <v>223.16759999999999</v>
      </c>
      <c r="I115" s="15">
        <f>H115/ISA_US1!$H$9</f>
        <v>0.77448412285268098</v>
      </c>
      <c r="J115" s="3"/>
      <c r="K115" s="23">
        <v>1.9628799999999998E-2</v>
      </c>
      <c r="L115" s="15">
        <f t="shared" si="19"/>
        <v>1.9628857028358562E-2</v>
      </c>
      <c r="M115" s="2">
        <f t="shared" si="14"/>
        <v>0</v>
      </c>
    </row>
    <row r="116" spans="1:13" s="2" customFormat="1" x14ac:dyDescent="0.3">
      <c r="A116" s="6">
        <f t="shared" si="16"/>
        <v>87200</v>
      </c>
      <c r="B116" s="6"/>
      <c r="C116" s="23">
        <v>2.5102099999999999E-2</v>
      </c>
      <c r="D116" s="15">
        <f t="shared" si="17"/>
        <v>2.5102219386088774E-2</v>
      </c>
      <c r="E116" s="2">
        <f t="shared" si="11"/>
        <v>0</v>
      </c>
      <c r="F116" s="3"/>
      <c r="G116" s="16">
        <f t="shared" si="15"/>
        <v>-57.858592000000002</v>
      </c>
      <c r="H116" s="29">
        <f t="shared" si="18"/>
        <v>223.22856000000002</v>
      </c>
      <c r="I116" s="15">
        <f>H116/ISA_US1!$H$9</f>
        <v>0.77469567933368044</v>
      </c>
      <c r="J116" s="3"/>
      <c r="K116" s="23">
        <v>1.9446399999999999E-2</v>
      </c>
      <c r="L116" s="15">
        <f t="shared" si="19"/>
        <v>1.9446558355503744E-2</v>
      </c>
      <c r="M116" s="2">
        <f t="shared" si="14"/>
        <v>0</v>
      </c>
    </row>
    <row r="117" spans="1:13" s="2" customFormat="1" x14ac:dyDescent="0.3">
      <c r="A117" s="6">
        <f t="shared" si="16"/>
        <v>87400</v>
      </c>
      <c r="B117" s="6"/>
      <c r="C117" s="23">
        <v>2.4862200000000001E-2</v>
      </c>
      <c r="D117" s="15">
        <f t="shared" si="17"/>
        <v>2.4862361932021362E-2</v>
      </c>
      <c r="E117" s="2">
        <f t="shared" si="11"/>
        <v>0</v>
      </c>
      <c r="F117" s="3"/>
      <c r="G117" s="16">
        <f t="shared" si="15"/>
        <v>-57.748864000000005</v>
      </c>
      <c r="H117" s="29">
        <f t="shared" si="18"/>
        <v>223.28952000000001</v>
      </c>
      <c r="I117" s="15">
        <f>H117/ISA_US1!$H$9</f>
        <v>0.77490723581467991</v>
      </c>
      <c r="J117" s="3"/>
      <c r="K117" s="23">
        <v>1.9265899999999999E-2</v>
      </c>
      <c r="L117" s="15">
        <f t="shared" si="19"/>
        <v>1.9266001825302366E-2</v>
      </c>
      <c r="M117" s="2">
        <f t="shared" si="14"/>
        <v>0</v>
      </c>
    </row>
    <row r="118" spans="1:13" s="2" customFormat="1" x14ac:dyDescent="0.3">
      <c r="A118" s="6">
        <f t="shared" si="16"/>
        <v>87600</v>
      </c>
      <c r="B118" s="6"/>
      <c r="C118" s="23">
        <v>2.4624700000000003E-2</v>
      </c>
      <c r="D118" s="15">
        <f t="shared" si="17"/>
        <v>2.4624860908754161E-2</v>
      </c>
      <c r="E118" s="2">
        <f t="shared" si="11"/>
        <v>0</v>
      </c>
      <c r="F118" s="3"/>
      <c r="G118" s="16">
        <f t="shared" si="15"/>
        <v>-57.639136000000008</v>
      </c>
      <c r="H118" s="29">
        <f t="shared" si="18"/>
        <v>223.35048</v>
      </c>
      <c r="I118" s="15">
        <f>H118/ISA_US1!$H$9</f>
        <v>0.77511879229567937</v>
      </c>
      <c r="J118" s="3"/>
      <c r="K118" s="23">
        <v>1.9087099999999999E-2</v>
      </c>
      <c r="L118" s="15">
        <f t="shared" si="19"/>
        <v>1.9087170320099295E-2</v>
      </c>
      <c r="M118" s="2">
        <f t="shared" si="14"/>
        <v>0</v>
      </c>
    </row>
    <row r="119" spans="1:13" s="2" customFormat="1" x14ac:dyDescent="0.3">
      <c r="A119" s="6">
        <f t="shared" si="16"/>
        <v>87800</v>
      </c>
      <c r="B119" s="6"/>
      <c r="C119" s="23">
        <v>2.4389599999999997E-2</v>
      </c>
      <c r="D119" s="15">
        <f t="shared" si="17"/>
        <v>2.438969253231674E-2</v>
      </c>
      <c r="E119" s="2">
        <f t="shared" si="11"/>
        <v>0</v>
      </c>
      <c r="F119" s="3"/>
      <c r="G119" s="16">
        <f t="shared" si="15"/>
        <v>-57.529408000000004</v>
      </c>
      <c r="H119" s="29">
        <f t="shared" si="18"/>
        <v>223.41144</v>
      </c>
      <c r="I119" s="15">
        <f>H119/ISA_US1!$H$9</f>
        <v>0.77533034877667883</v>
      </c>
      <c r="J119" s="3"/>
      <c r="K119" s="23">
        <v>1.89099E-2</v>
      </c>
      <c r="L119" s="15">
        <f t="shared" si="19"/>
        <v>1.8910046895034702E-2</v>
      </c>
      <c r="M119" s="2">
        <f t="shared" si="14"/>
        <v>0</v>
      </c>
    </row>
    <row r="120" spans="1:13" s="2" customFormat="1" x14ac:dyDescent="0.3">
      <c r="A120" s="6">
        <f t="shared" si="16"/>
        <v>88000</v>
      </c>
      <c r="B120" s="6"/>
      <c r="C120" s="23">
        <v>2.41567E-2</v>
      </c>
      <c r="D120" s="15">
        <f t="shared" si="17"/>
        <v>2.4156833265188214E-2</v>
      </c>
      <c r="E120" s="2">
        <f t="shared" si="11"/>
        <v>0</v>
      </c>
      <c r="F120" s="3"/>
      <c r="G120" s="16">
        <f t="shared" si="15"/>
        <v>-57.419680000000007</v>
      </c>
      <c r="H120" s="29">
        <f t="shared" si="18"/>
        <v>223.47239999999999</v>
      </c>
      <c r="I120" s="15">
        <f>H120/ISA_US1!$H$9</f>
        <v>0.7755419052576783</v>
      </c>
      <c r="J120" s="3"/>
      <c r="K120" s="23">
        <v>1.8734600000000001E-2</v>
      </c>
      <c r="L120" s="15">
        <f t="shared" si="19"/>
        <v>1.8734614776253902E-2</v>
      </c>
      <c r="M120" s="2">
        <f t="shared" si="14"/>
        <v>0</v>
      </c>
    </row>
    <row r="121" spans="1:13" s="2" customFormat="1" x14ac:dyDescent="0.3">
      <c r="A121" s="6">
        <f t="shared" si="16"/>
        <v>88200</v>
      </c>
      <c r="B121" s="6"/>
      <c r="C121" s="23">
        <v>2.3926099999999999E-2</v>
      </c>
      <c r="D121" s="15">
        <f t="shared" si="17"/>
        <v>2.3926259813676912E-2</v>
      </c>
      <c r="E121" s="2">
        <f t="shared" si="11"/>
        <v>0</v>
      </c>
      <c r="F121" s="3"/>
      <c r="G121" s="16">
        <f t="shared" si="15"/>
        <v>-57.309952000000003</v>
      </c>
      <c r="H121" s="29">
        <f t="shared" si="18"/>
        <v>223.53336000000002</v>
      </c>
      <c r="I121" s="15">
        <f>H121/ISA_US1!$H$9</f>
        <v>0.77575346173867787</v>
      </c>
      <c r="J121" s="3"/>
      <c r="K121" s="23">
        <v>1.8560799999999999E-2</v>
      </c>
      <c r="L121" s="15">
        <f t="shared" si="19"/>
        <v>1.8560857359135326E-2</v>
      </c>
      <c r="M121" s="2">
        <f t="shared" si="14"/>
        <v>0</v>
      </c>
    </row>
    <row r="122" spans="1:13" s="2" customFormat="1" x14ac:dyDescent="0.3">
      <c r="A122" s="6">
        <f t="shared" si="16"/>
        <v>88400</v>
      </c>
      <c r="B122" s="6"/>
      <c r="C122" s="23">
        <v>2.3697800000000002E-2</v>
      </c>
      <c r="D122" s="15">
        <f t="shared" si="17"/>
        <v>2.3697949125329826E-2</v>
      </c>
      <c r="E122" s="2">
        <f t="shared" si="11"/>
        <v>0</v>
      </c>
      <c r="F122" s="3"/>
      <c r="G122" s="16">
        <f t="shared" si="15"/>
        <v>-57.200224000000006</v>
      </c>
      <c r="H122" s="29">
        <f t="shared" si="18"/>
        <v>223.59432000000001</v>
      </c>
      <c r="I122" s="15">
        <f>H122/ISA_US1!$H$9</f>
        <v>0.77596501821967734</v>
      </c>
      <c r="J122" s="3"/>
      <c r="K122" s="23">
        <v>1.8388700000000001E-2</v>
      </c>
      <c r="L122" s="15">
        <f t="shared" si="19"/>
        <v>1.8388758206538226E-2</v>
      </c>
      <c r="M122" s="2">
        <f t="shared" si="14"/>
        <v>0</v>
      </c>
    </row>
    <row r="123" spans="1:13" s="2" customFormat="1" x14ac:dyDescent="0.3">
      <c r="A123" s="6">
        <f t="shared" si="16"/>
        <v>88600</v>
      </c>
      <c r="B123" s="6"/>
      <c r="C123" s="23">
        <v>2.3471799999999998E-2</v>
      </c>
      <c r="D123" s="15">
        <f t="shared" si="17"/>
        <v>2.3471878386368356E-2</v>
      </c>
      <c r="E123" s="2">
        <f t="shared" si="11"/>
        <v>0</v>
      </c>
      <c r="F123" s="3"/>
      <c r="G123" s="16">
        <f t="shared" si="15"/>
        <v>-57.090496000000002</v>
      </c>
      <c r="H123" s="29">
        <f t="shared" si="18"/>
        <v>223.65528</v>
      </c>
      <c r="I123" s="15">
        <f>H123/ISA_US1!$H$9</f>
        <v>0.7761765747006768</v>
      </c>
      <c r="J123" s="3"/>
      <c r="K123" s="23">
        <v>1.82182E-2</v>
      </c>
      <c r="L123" s="15">
        <f t="shared" si="19"/>
        <v>1.8218301047067575E-2</v>
      </c>
      <c r="M123" s="2">
        <f t="shared" si="14"/>
        <v>0</v>
      </c>
    </row>
    <row r="124" spans="1:13" s="2" customFormat="1" x14ac:dyDescent="0.3">
      <c r="A124" s="6">
        <f t="shared" si="16"/>
        <v>88800</v>
      </c>
      <c r="B124" s="6"/>
      <c r="C124" s="23">
        <v>2.3247900000000002E-2</v>
      </c>
      <c r="D124" s="15">
        <f t="shared" si="17"/>
        <v>2.3248025019153833E-2</v>
      </c>
      <c r="E124" s="2">
        <f t="shared" si="11"/>
        <v>0</v>
      </c>
      <c r="F124" s="3"/>
      <c r="G124" s="16">
        <f t="shared" si="15"/>
        <v>-56.980768000000005</v>
      </c>
      <c r="H124" s="29">
        <f t="shared" si="18"/>
        <v>223.71624</v>
      </c>
      <c r="I124" s="15">
        <f>H124/ISA_US1!$H$9</f>
        <v>0.77638813118167627</v>
      </c>
      <c r="J124" s="3"/>
      <c r="K124" s="23">
        <v>1.8049300000000001E-2</v>
      </c>
      <c r="L124" s="15">
        <f t="shared" si="19"/>
        <v>1.8049469773358778E-2</v>
      </c>
      <c r="M124" s="2">
        <f t="shared" si="14"/>
        <v>0</v>
      </c>
    </row>
    <row r="125" spans="1:13" s="2" customFormat="1" x14ac:dyDescent="0.3">
      <c r="A125" s="6">
        <f t="shared" si="16"/>
        <v>89000</v>
      </c>
      <c r="B125" s="6"/>
      <c r="C125" s="23">
        <v>2.30262E-2</v>
      </c>
      <c r="D125" s="15">
        <f t="shared" si="17"/>
        <v>2.3026366679679781E-2</v>
      </c>
      <c r="E125" s="2">
        <f t="shared" si="11"/>
        <v>0</v>
      </c>
      <c r="F125" s="3"/>
      <c r="G125" s="16">
        <f t="shared" si="15"/>
        <v>-56.871040000000008</v>
      </c>
      <c r="H125" s="29">
        <f t="shared" si="18"/>
        <v>223.77719999999999</v>
      </c>
      <c r="I125" s="15">
        <f>H125/ISA_US1!$H$9</f>
        <v>0.77659968766267573</v>
      </c>
      <c r="J125" s="3"/>
      <c r="K125" s="23">
        <v>1.7882200000000001E-2</v>
      </c>
      <c r="L125" s="15">
        <f t="shared" si="19"/>
        <v>1.7882248440379968E-2</v>
      </c>
      <c r="M125" s="2">
        <f t="shared" si="14"/>
        <v>0</v>
      </c>
    </row>
    <row r="126" spans="1:13" s="2" customFormat="1" x14ac:dyDescent="0.3">
      <c r="A126" s="6">
        <f t="shared" si="16"/>
        <v>89200</v>
      </c>
      <c r="B126" s="6"/>
      <c r="C126" s="23">
        <v>2.2806799999999999E-2</v>
      </c>
      <c r="D126" s="15">
        <f t="shared" si="17"/>
        <v>2.2806881255091394E-2</v>
      </c>
      <c r="E126" s="2">
        <f t="shared" si="11"/>
        <v>0</v>
      </c>
      <c r="F126" s="3"/>
      <c r="G126" s="16">
        <f t="shared" si="15"/>
        <v>-56.761312000000004</v>
      </c>
      <c r="H126" s="29">
        <f t="shared" si="18"/>
        <v>223.83816000000002</v>
      </c>
      <c r="I126" s="15">
        <f>H126/ISA_US1!$H$9</f>
        <v>0.77681124414367531</v>
      </c>
      <c r="J126" s="3"/>
      <c r="K126" s="23">
        <v>1.7716599999999999E-2</v>
      </c>
      <c r="L126" s="15">
        <f t="shared" si="19"/>
        <v>1.7716621263752227E-2</v>
      </c>
      <c r="M126" s="2">
        <f t="shared" si="14"/>
        <v>0</v>
      </c>
    </row>
    <row r="127" spans="1:13" s="2" customFormat="1" x14ac:dyDescent="0.3">
      <c r="A127" s="6">
        <f t="shared" si="16"/>
        <v>89400</v>
      </c>
      <c r="B127" s="6"/>
      <c r="C127" s="23">
        <v>2.2589399999999999E-2</v>
      </c>
      <c r="D127" s="15">
        <f t="shared" si="17"/>
        <v>2.2589546861233028E-2</v>
      </c>
      <c r="E127" s="2">
        <f t="shared" si="11"/>
        <v>0</v>
      </c>
      <c r="F127" s="3"/>
      <c r="G127" s="16">
        <f t="shared" si="15"/>
        <v>-56.651584000000007</v>
      </c>
      <c r="H127" s="29">
        <f t="shared" si="18"/>
        <v>223.89912000000001</v>
      </c>
      <c r="I127" s="15">
        <f>H127/ISA_US1!$H$9</f>
        <v>0.77702280062467477</v>
      </c>
      <c r="J127" s="3"/>
      <c r="K127" s="23">
        <v>1.7552499999999999E-2</v>
      </c>
      <c r="L127" s="15">
        <f t="shared" si="19"/>
        <v>1.7552572618088434E-2</v>
      </c>
      <c r="M127" s="2">
        <f t="shared" si="14"/>
        <v>0</v>
      </c>
    </row>
    <row r="128" spans="1:13" s="2" customFormat="1" x14ac:dyDescent="0.3">
      <c r="A128" s="6">
        <f t="shared" si="16"/>
        <v>89600</v>
      </c>
      <c r="B128" s="6"/>
      <c r="C128" s="23">
        <v>2.2374200000000004E-2</v>
      </c>
      <c r="D128" s="15">
        <f t="shared" si="17"/>
        <v>2.2374341840220472E-2</v>
      </c>
      <c r="E128" s="2">
        <f t="shared" si="11"/>
        <v>0</v>
      </c>
      <c r="F128" s="3"/>
      <c r="G128" s="16">
        <f t="shared" si="15"/>
        <v>-56.541856000000003</v>
      </c>
      <c r="H128" s="29">
        <f t="shared" si="18"/>
        <v>223.96008</v>
      </c>
      <c r="I128" s="15">
        <f>H128/ISA_US1!$H$9</f>
        <v>0.77723435710567423</v>
      </c>
      <c r="J128" s="3"/>
      <c r="K128" s="23">
        <v>1.7389999999999999E-2</v>
      </c>
      <c r="L128" s="15">
        <f t="shared" si="19"/>
        <v>1.7390087035348285E-2</v>
      </c>
      <c r="M128" s="2">
        <f t="shared" si="14"/>
        <v>0</v>
      </c>
    </row>
    <row r="129" spans="1:13" s="2" customFormat="1" x14ac:dyDescent="0.3">
      <c r="A129" s="6">
        <f t="shared" si="16"/>
        <v>89800</v>
      </c>
      <c r="B129" s="6"/>
      <c r="C129" s="23">
        <v>2.21611E-2</v>
      </c>
      <c r="D129" s="15">
        <f t="shared" si="17"/>
        <v>2.2161244758041501E-2</v>
      </c>
      <c r="E129" s="2">
        <f t="shared" si="11"/>
        <v>0</v>
      </c>
      <c r="F129" s="3"/>
      <c r="G129" s="16">
        <f t="shared" si="15"/>
        <v>-56.432128000000006</v>
      </c>
      <c r="H129" s="29">
        <f t="shared" si="18"/>
        <v>224.02104</v>
      </c>
      <c r="I129" s="15">
        <f>H129/ISA_US1!$H$9</f>
        <v>0.7774459135866737</v>
      </c>
      <c r="J129" s="3"/>
      <c r="K129" s="23">
        <v>1.7229100000000001E-2</v>
      </c>
      <c r="L129" s="15">
        <f t="shared" si="19"/>
        <v>1.72291492032122E-2</v>
      </c>
      <c r="M129" s="2">
        <f t="shared" si="14"/>
        <v>0</v>
      </c>
    </row>
    <row r="130" spans="1:13" s="2" customFormat="1" x14ac:dyDescent="0.3">
      <c r="A130" s="6">
        <f t="shared" si="16"/>
        <v>90000</v>
      </c>
      <c r="B130" s="6"/>
      <c r="C130" s="23">
        <v>2.19501E-2</v>
      </c>
      <c r="D130" s="15">
        <f t="shared" si="17"/>
        <v>2.1950234402181565E-2</v>
      </c>
      <c r="E130" s="2">
        <f t="shared" si="11"/>
        <v>0</v>
      </c>
      <c r="F130" s="3"/>
      <c r="G130" s="16">
        <f t="shared" si="15"/>
        <v>-56.322400000000002</v>
      </c>
      <c r="H130" s="29">
        <f t="shared" si="18"/>
        <v>224.08199999999999</v>
      </c>
      <c r="I130" s="15">
        <f>H130/ISA_US1!$H$9</f>
        <v>0.77765747006767316</v>
      </c>
      <c r="J130" s="3"/>
      <c r="K130" s="23">
        <v>1.7069600000000001E-2</v>
      </c>
      <c r="L130" s="15">
        <f t="shared" si="19"/>
        <v>1.7069743963471717E-2</v>
      </c>
      <c r="M130" s="2">
        <f t="shared" si="14"/>
        <v>0</v>
      </c>
    </row>
    <row r="131" spans="1:13" s="2" customFormat="1" x14ac:dyDescent="0.3">
      <c r="A131" s="6">
        <f t="shared" si="16"/>
        <v>90200</v>
      </c>
      <c r="B131" s="6"/>
      <c r="C131" s="23">
        <v>2.1741199999999999E-2</v>
      </c>
      <c r="D131" s="15">
        <f t="shared" si="17"/>
        <v>2.1741289779275381E-2</v>
      </c>
      <c r="E131" s="2">
        <f t="shared" si="11"/>
        <v>0</v>
      </c>
      <c r="F131" s="3"/>
      <c r="G131" s="16">
        <f t="shared" si="15"/>
        <v>-56.212672000000005</v>
      </c>
      <c r="H131" s="29">
        <f t="shared" si="18"/>
        <v>224.14296000000002</v>
      </c>
      <c r="I131" s="15">
        <f>H131/ISA_US1!$H$9</f>
        <v>0.77786902654867274</v>
      </c>
      <c r="J131" s="3"/>
      <c r="K131" s="23">
        <v>1.6911800000000001E-2</v>
      </c>
      <c r="L131" s="15">
        <f t="shared" si="19"/>
        <v>1.6911856310437047E-2</v>
      </c>
      <c r="M131" s="2">
        <f t="shared" si="14"/>
        <v>0</v>
      </c>
    </row>
    <row r="132" spans="1:13" s="2" customFormat="1" x14ac:dyDescent="0.3">
      <c r="A132" s="6">
        <f t="shared" si="16"/>
        <v>90400</v>
      </c>
      <c r="B132" s="6"/>
      <c r="C132" s="23">
        <v>2.1534300000000003E-2</v>
      </c>
      <c r="D132" s="15">
        <f t="shared" si="17"/>
        <v>2.1534390112784803E-2</v>
      </c>
      <c r="E132" s="2">
        <f t="shared" si="11"/>
        <v>0</v>
      </c>
      <c r="F132" s="3"/>
      <c r="G132" s="16">
        <f t="shared" si="15"/>
        <v>-56.102944000000008</v>
      </c>
      <c r="H132" s="29">
        <f t="shared" si="18"/>
        <v>224.20392000000001</v>
      </c>
      <c r="I132" s="15">
        <f>H132/ISA_US1!$H$9</f>
        <v>0.77808058302967209</v>
      </c>
      <c r="J132" s="3"/>
      <c r="K132" s="23">
        <v>1.67554E-2</v>
      </c>
      <c r="L132" s="15">
        <f t="shared" si="19"/>
        <v>1.6755471389362075E-2</v>
      </c>
      <c r="M132" s="2">
        <f t="shared" si="14"/>
        <v>0</v>
      </c>
    </row>
    <row r="133" spans="1:13" s="2" customFormat="1" x14ac:dyDescent="0.3">
      <c r="A133" s="6">
        <f t="shared" si="16"/>
        <v>90600</v>
      </c>
      <c r="B133" s="6"/>
      <c r="C133" s="23">
        <v>2.1329400000000002E-2</v>
      </c>
      <c r="D133" s="15">
        <f t="shared" si="17"/>
        <v>2.1329514840700323E-2</v>
      </c>
      <c r="E133" s="2">
        <f t="shared" si="11"/>
        <v>0</v>
      </c>
      <c r="F133" s="3"/>
      <c r="G133" s="16">
        <f t="shared" si="15"/>
        <v>-55.993216000000004</v>
      </c>
      <c r="H133" s="29">
        <f t="shared" si="18"/>
        <v>224.26488000000001</v>
      </c>
      <c r="I133" s="15">
        <f>H133/ISA_US1!$H$9</f>
        <v>0.77829213951067155</v>
      </c>
      <c r="J133" s="3"/>
      <c r="K133" s="23">
        <v>1.6600500000000001E-2</v>
      </c>
      <c r="L133" s="15">
        <f t="shared" si="19"/>
        <v>1.6600574494884831E-2</v>
      </c>
      <c r="M133" s="2">
        <f t="shared" si="14"/>
        <v>0</v>
      </c>
    </row>
    <row r="134" spans="1:13" s="2" customFormat="1" x14ac:dyDescent="0.3">
      <c r="A134" s="6">
        <f t="shared" si="16"/>
        <v>90800</v>
      </c>
      <c r="B134" s="6"/>
      <c r="C134" s="23">
        <v>2.1126499999999999E-2</v>
      </c>
      <c r="D134" s="15">
        <f t="shared" si="17"/>
        <v>2.1126643613269026E-2</v>
      </c>
      <c r="E134" s="2">
        <f t="shared" si="11"/>
        <v>0</v>
      </c>
      <c r="F134" s="3"/>
      <c r="G134" s="16">
        <f t="shared" si="15"/>
        <v>-55.883488000000007</v>
      </c>
      <c r="H134" s="29">
        <f t="shared" si="18"/>
        <v>224.32584</v>
      </c>
      <c r="I134" s="15">
        <f>H134/ISA_US1!$H$9</f>
        <v>0.77850369599167102</v>
      </c>
      <c r="J134" s="3"/>
      <c r="K134" s="23">
        <v>1.6447099999999999E-2</v>
      </c>
      <c r="L134" s="15">
        <f t="shared" si="19"/>
        <v>1.6447151069485601E-2</v>
      </c>
      <c r="M134" s="2">
        <f t="shared" si="14"/>
        <v>0</v>
      </c>
    </row>
    <row r="135" spans="1:13" s="2" customFormat="1" x14ac:dyDescent="0.3">
      <c r="A135" s="6">
        <f t="shared" si="16"/>
        <v>91000</v>
      </c>
      <c r="B135" s="6"/>
      <c r="C135" s="23">
        <v>2.0925600000000003E-2</v>
      </c>
      <c r="D135" s="15">
        <f t="shared" si="17"/>
        <v>2.0925756290747145E-2</v>
      </c>
      <c r="E135" s="2">
        <f t="shared" si="11"/>
        <v>0</v>
      </c>
      <c r="F135" s="3"/>
      <c r="G135" s="16">
        <f t="shared" si="15"/>
        <v>-55.773760000000003</v>
      </c>
      <c r="H135" s="29">
        <f t="shared" si="18"/>
        <v>224.38679999999999</v>
      </c>
      <c r="I135" s="15">
        <f>H135/ISA_US1!$H$9</f>
        <v>0.77871525247267048</v>
      </c>
      <c r="J135" s="3"/>
      <c r="K135" s="23">
        <v>1.62951E-2</v>
      </c>
      <c r="L135" s="15">
        <f t="shared" si="19"/>
        <v>1.6295186701961346E-2</v>
      </c>
      <c r="M135" s="2">
        <f t="shared" si="14"/>
        <v>0</v>
      </c>
    </row>
    <row r="136" spans="1:13" s="2" customFormat="1" x14ac:dyDescent="0.3">
      <c r="A136" s="6">
        <f t="shared" si="16"/>
        <v>91200</v>
      </c>
      <c r="B136" s="6"/>
      <c r="C136" s="23">
        <v>2.0726700000000001E-2</v>
      </c>
      <c r="D136" s="15">
        <f t="shared" si="17"/>
        <v>2.0726832941175676E-2</v>
      </c>
      <c r="E136" s="2">
        <f t="shared" si="11"/>
        <v>0</v>
      </c>
      <c r="F136" s="3"/>
      <c r="G136" s="16">
        <f t="shared" si="15"/>
        <v>-55.664032000000006</v>
      </c>
      <c r="H136" s="29">
        <f t="shared" si="18"/>
        <v>224.44776000000002</v>
      </c>
      <c r="I136" s="15">
        <f>H136/ISA_US1!$H$9</f>
        <v>0.77892680895367006</v>
      </c>
      <c r="J136" s="3"/>
      <c r="K136" s="23">
        <v>1.6144599999999999E-2</v>
      </c>
      <c r="L136" s="15">
        <f t="shared" si="19"/>
        <v>1.614466712591521E-2</v>
      </c>
      <c r="M136" s="2">
        <f t="shared" si="14"/>
        <v>0</v>
      </c>
    </row>
    <row r="137" spans="1:13" s="2" customFormat="1" x14ac:dyDescent="0.3">
      <c r="A137" s="6">
        <f t="shared" si="16"/>
        <v>91400</v>
      </c>
      <c r="B137" s="6"/>
      <c r="C137" s="23">
        <v>2.0529700000000001E-2</v>
      </c>
      <c r="D137" s="15">
        <f t="shared" ref="D137:D173" si="20">$Q$8/(H137*(H137/216.65)^34.1632)</f>
        <v>2.0529853838181664E-2</v>
      </c>
      <c r="E137" s="2">
        <f t="shared" ref="E137:E173" si="21">ROUND(D137-C137,5)</f>
        <v>0</v>
      </c>
      <c r="F137" s="3"/>
      <c r="G137" s="16">
        <f t="shared" si="15"/>
        <v>-55.554304000000002</v>
      </c>
      <c r="H137" s="29">
        <f t="shared" ref="H137:H173" si="22">196.65+0.0003048*A137</f>
        <v>224.50872000000001</v>
      </c>
      <c r="I137" s="15">
        <f>H137/ISA_US1!$H$9</f>
        <v>0.77913836543466952</v>
      </c>
      <c r="J137" s="3"/>
      <c r="K137" s="23">
        <v>1.5995499999999999E-2</v>
      </c>
      <c r="L137" s="15">
        <f t="shared" ref="L137:L173" si="23">$Q$10/(H137/216.65)^34.1632</f>
        <v>1.5995578218263196E-2</v>
      </c>
      <c r="M137" s="2">
        <f t="shared" ref="M137:M173" si="24">ROUND(L137-K137,5)</f>
        <v>0</v>
      </c>
    </row>
    <row r="138" spans="1:13" s="2" customFormat="1" x14ac:dyDescent="0.3">
      <c r="A138" s="6">
        <f t="shared" si="16"/>
        <v>91600</v>
      </c>
      <c r="B138" s="6"/>
      <c r="C138" s="23">
        <v>2.0334700000000001E-2</v>
      </c>
      <c r="D138" s="15">
        <f t="shared" si="20"/>
        <v>2.0334799458802455E-2</v>
      </c>
      <c r="E138" s="2">
        <f t="shared" si="21"/>
        <v>0</v>
      </c>
      <c r="F138" s="3"/>
      <c r="G138" s="16">
        <f t="shared" ref="G138:G173" si="25">-105.7+0.00054864*$A138</f>
        <v>-55.444576000000005</v>
      </c>
      <c r="H138" s="29">
        <f t="shared" si="22"/>
        <v>224.56968000000001</v>
      </c>
      <c r="I138" s="15">
        <f>H138/ISA_US1!$H$9</f>
        <v>0.77934992191566899</v>
      </c>
      <c r="J138" s="3"/>
      <c r="K138" s="23">
        <v>1.5847799999999999E-2</v>
      </c>
      <c r="L138" s="15">
        <f t="shared" si="23"/>
        <v>1.5847905997755988E-2</v>
      </c>
      <c r="M138" s="2">
        <f t="shared" si="24"/>
        <v>0</v>
      </c>
    </row>
    <row r="139" spans="1:13" s="2" customFormat="1" x14ac:dyDescent="0.3">
      <c r="A139" s="6">
        <f t="shared" ref="A139:A171" si="26">A138+200</f>
        <v>91800</v>
      </c>
      <c r="B139" s="6"/>
      <c r="C139" s="23">
        <v>2.01415E-2</v>
      </c>
      <c r="D139" s="15">
        <f t="shared" si="20"/>
        <v>2.0141650481334355E-2</v>
      </c>
      <c r="E139" s="2">
        <f t="shared" si="21"/>
        <v>0</v>
      </c>
      <c r="F139" s="3"/>
      <c r="G139" s="16">
        <f t="shared" si="25"/>
        <v>-55.334848000000008</v>
      </c>
      <c r="H139" s="29">
        <f t="shared" si="22"/>
        <v>224.63064</v>
      </c>
      <c r="I139" s="15">
        <f>H139/ISA_US1!$H$9</f>
        <v>0.77956147839666845</v>
      </c>
      <c r="J139" s="3"/>
      <c r="K139" s="23">
        <v>1.57016E-2</v>
      </c>
      <c r="L139" s="15">
        <f t="shared" si="23"/>
        <v>1.5701636623517003E-2</v>
      </c>
      <c r="M139" s="2">
        <f t="shared" si="24"/>
        <v>0</v>
      </c>
    </row>
    <row r="140" spans="1:13" s="2" customFormat="1" x14ac:dyDescent="0.3">
      <c r="A140" s="6">
        <f t="shared" si="26"/>
        <v>92000</v>
      </c>
      <c r="B140" s="6"/>
      <c r="C140" s="23">
        <v>1.9950300000000001E-2</v>
      </c>
      <c r="D140" s="15">
        <f t="shared" si="20"/>
        <v>1.9950387783203294E-2</v>
      </c>
      <c r="E140" s="2">
        <f t="shared" si="21"/>
        <v>0</v>
      </c>
      <c r="F140" s="3"/>
      <c r="G140" s="16">
        <f t="shared" si="25"/>
        <v>-55.225120000000004</v>
      </c>
      <c r="H140" s="29">
        <f t="shared" si="22"/>
        <v>224.69159999999999</v>
      </c>
      <c r="I140" s="15">
        <f>H140/ISA_US1!$H$9</f>
        <v>0.77977303487766791</v>
      </c>
      <c r="J140" s="3"/>
      <c r="K140" s="23">
        <v>1.55567E-2</v>
      </c>
      <c r="L140" s="15">
        <f t="shared" si="23"/>
        <v>1.5556756393594875E-2</v>
      </c>
      <c r="M140" s="2">
        <f t="shared" si="24"/>
        <v>0</v>
      </c>
    </row>
    <row r="141" spans="1:13" s="2" customFormat="1" x14ac:dyDescent="0.3">
      <c r="A141" s="6">
        <f t="shared" si="26"/>
        <v>92200</v>
      </c>
      <c r="B141" s="6"/>
      <c r="C141" s="23">
        <v>1.9760899999999998E-2</v>
      </c>
      <c r="D141" s="15">
        <f t="shared" si="20"/>
        <v>1.9760992438859773E-2</v>
      </c>
      <c r="E141" s="2">
        <f t="shared" si="21"/>
        <v>0</v>
      </c>
      <c r="F141" s="3"/>
      <c r="G141" s="16">
        <f t="shared" si="25"/>
        <v>-55.115392000000007</v>
      </c>
      <c r="H141" s="29">
        <f t="shared" si="22"/>
        <v>224.75256000000002</v>
      </c>
      <c r="I141" s="15">
        <f>H141/ISA_US1!$H$9</f>
        <v>0.77998459135866749</v>
      </c>
      <c r="J141" s="3"/>
      <c r="K141" s="23">
        <v>1.54132E-2</v>
      </c>
      <c r="L141" s="15">
        <f t="shared" si="23"/>
        <v>1.5413251743532195E-2</v>
      </c>
      <c r="M141" s="2">
        <f t="shared" si="24"/>
        <v>0</v>
      </c>
    </row>
    <row r="142" spans="1:13" s="2" customFormat="1" x14ac:dyDescent="0.3">
      <c r="A142" s="6">
        <f t="shared" si="26"/>
        <v>92400</v>
      </c>
      <c r="B142" s="6"/>
      <c r="C142" s="23">
        <v>1.9573300000000002E-2</v>
      </c>
      <c r="D142" s="15">
        <f t="shared" si="20"/>
        <v>1.9573445717696702E-2</v>
      </c>
      <c r="E142" s="2">
        <f t="shared" si="21"/>
        <v>0</v>
      </c>
      <c r="F142" s="3"/>
      <c r="G142" s="16">
        <f t="shared" si="25"/>
        <v>-55.005664000000003</v>
      </c>
      <c r="H142" s="29">
        <f t="shared" si="22"/>
        <v>224.81352000000001</v>
      </c>
      <c r="I142" s="15">
        <f>H142/ISA_US1!$H$9</f>
        <v>0.78019614783966695</v>
      </c>
      <c r="J142" s="3"/>
      <c r="K142" s="23">
        <v>1.5271099999999999E-2</v>
      </c>
      <c r="L142" s="15">
        <f t="shared" si="23"/>
        <v>1.5271109244949418E-2</v>
      </c>
      <c r="M142" s="2">
        <f t="shared" si="24"/>
        <v>0</v>
      </c>
    </row>
    <row r="143" spans="1:13" s="2" customFormat="1" x14ac:dyDescent="0.3">
      <c r="A143" s="6">
        <f t="shared" si="26"/>
        <v>92600</v>
      </c>
      <c r="B143" s="6"/>
      <c r="C143" s="23">
        <v>1.9387600000000001E-2</v>
      </c>
      <c r="D143" s="15">
        <f t="shared" si="20"/>
        <v>1.9387729081988461E-2</v>
      </c>
      <c r="E143" s="2">
        <f t="shared" si="21"/>
        <v>0</v>
      </c>
      <c r="F143" s="3"/>
      <c r="G143" s="16">
        <f t="shared" si="25"/>
        <v>-54.895936000000006</v>
      </c>
      <c r="H143" s="29">
        <f t="shared" si="22"/>
        <v>224.87448000000001</v>
      </c>
      <c r="I143" s="15">
        <f>H143/ISA_US1!$H$9</f>
        <v>0.78040770432066642</v>
      </c>
      <c r="J143" s="3"/>
      <c r="K143" s="23">
        <v>1.51302E-2</v>
      </c>
      <c r="L143" s="15">
        <f t="shared" si="23"/>
        <v>1.5130315604142708E-2</v>
      </c>
      <c r="M143" s="2">
        <f t="shared" si="24"/>
        <v>0</v>
      </c>
    </row>
    <row r="144" spans="1:13" s="2" customFormat="1" x14ac:dyDescent="0.3">
      <c r="A144" s="6">
        <f t="shared" si="26"/>
        <v>92800</v>
      </c>
      <c r="B144" s="6"/>
      <c r="C144" s="23">
        <v>1.9203700000000001E-2</v>
      </c>
      <c r="D144" s="15">
        <f t="shared" si="20"/>
        <v>1.9203824184853762E-2</v>
      </c>
      <c r="E144" s="2">
        <f t="shared" si="21"/>
        <v>0</v>
      </c>
      <c r="F144" s="3"/>
      <c r="G144" s="16">
        <f t="shared" si="25"/>
        <v>-54.786208000000002</v>
      </c>
      <c r="H144" s="29">
        <f t="shared" si="22"/>
        <v>224.93544</v>
      </c>
      <c r="I144" s="15">
        <f>H144/ISA_US1!$H$9</f>
        <v>0.78061926080166588</v>
      </c>
      <c r="J144" s="3"/>
      <c r="K144" s="23">
        <v>1.49908E-2</v>
      </c>
      <c r="L144" s="15">
        <f t="shared" si="23"/>
        <v>1.4990857660697727E-2</v>
      </c>
      <c r="M144" s="2">
        <f t="shared" si="24"/>
        <v>0</v>
      </c>
    </row>
    <row r="145" spans="1:13" s="2" customFormat="1" x14ac:dyDescent="0.3">
      <c r="A145" s="6">
        <f t="shared" si="26"/>
        <v>93000</v>
      </c>
      <c r="B145" s="6"/>
      <c r="C145" s="23">
        <v>1.90216E-2</v>
      </c>
      <c r="D145" s="15">
        <f t="shared" si="20"/>
        <v>1.9021712868239823E-2</v>
      </c>
      <c r="E145" s="2">
        <f t="shared" si="21"/>
        <v>0</v>
      </c>
      <c r="F145" s="3"/>
      <c r="G145" s="16">
        <f t="shared" si="25"/>
        <v>-54.676480000000005</v>
      </c>
      <c r="H145" s="29">
        <f t="shared" si="22"/>
        <v>224.99639999999999</v>
      </c>
      <c r="I145" s="15">
        <f>H145/ISA_US1!$H$9</f>
        <v>0.78083081728266535</v>
      </c>
      <c r="J145" s="3"/>
      <c r="K145" s="23">
        <v>1.48527E-2</v>
      </c>
      <c r="L145" s="15">
        <f t="shared" si="23"/>
        <v>1.4852722386117498E-2</v>
      </c>
      <c r="M145" s="2">
        <f t="shared" si="24"/>
        <v>0</v>
      </c>
    </row>
    <row r="146" spans="1:13" s="2" customFormat="1" x14ac:dyDescent="0.3">
      <c r="A146" s="6">
        <f t="shared" si="26"/>
        <v>93200</v>
      </c>
      <c r="B146" s="6"/>
      <c r="C146" s="23">
        <v>1.8841300000000002E-2</v>
      </c>
      <c r="D146" s="15">
        <f t="shared" si="20"/>
        <v>1.8841377160928416E-2</v>
      </c>
      <c r="E146" s="2">
        <f t="shared" si="21"/>
        <v>0</v>
      </c>
      <c r="F146" s="3"/>
      <c r="G146" s="16">
        <f t="shared" si="25"/>
        <v>-54.566752000000008</v>
      </c>
      <c r="H146" s="29">
        <f t="shared" si="22"/>
        <v>225.05736000000002</v>
      </c>
      <c r="I146" s="15">
        <f>H146/ISA_US1!$H$9</f>
        <v>0.78104237376366492</v>
      </c>
      <c r="J146" s="3"/>
      <c r="K146" s="23">
        <v>1.4715799999999999E-2</v>
      </c>
      <c r="L146" s="15">
        <f t="shared" si="23"/>
        <v>1.4715896882464783E-2</v>
      </c>
      <c r="M146" s="2">
        <f t="shared" si="24"/>
        <v>0</v>
      </c>
    </row>
    <row r="147" spans="1:13" s="2" customFormat="1" x14ac:dyDescent="0.3">
      <c r="A147" s="6">
        <f t="shared" si="26"/>
        <v>93400</v>
      </c>
      <c r="B147" s="6"/>
      <c r="C147" s="23">
        <v>1.8662700000000001E-2</v>
      </c>
      <c r="D147" s="15">
        <f t="shared" si="20"/>
        <v>1.8662799276564165E-2</v>
      </c>
      <c r="E147" s="2">
        <f t="shared" si="21"/>
        <v>0</v>
      </c>
      <c r="F147" s="3"/>
      <c r="G147" s="16">
        <f t="shared" si="25"/>
        <v>-54.457024000000004</v>
      </c>
      <c r="H147" s="29">
        <f t="shared" si="22"/>
        <v>225.11832000000001</v>
      </c>
      <c r="I147" s="15">
        <f>H147/ISA_US1!$H$9</f>
        <v>0.78125393024466439</v>
      </c>
      <c r="J147" s="3"/>
      <c r="K147" s="23">
        <v>1.4580299999999999E-2</v>
      </c>
      <c r="L147" s="15">
        <f t="shared" si="23"/>
        <v>1.4580368381019299E-2</v>
      </c>
      <c r="M147" s="2">
        <f t="shared" si="24"/>
        <v>0</v>
      </c>
    </row>
    <row r="148" spans="1:13" s="2" customFormat="1" x14ac:dyDescent="0.3">
      <c r="A148" s="6">
        <f t="shared" si="26"/>
        <v>93600</v>
      </c>
      <c r="B148" s="6"/>
      <c r="C148" s="23">
        <v>1.84859E-2</v>
      </c>
      <c r="D148" s="15">
        <f t="shared" si="20"/>
        <v>1.8485961611702795E-2</v>
      </c>
      <c r="E148" s="2">
        <f t="shared" si="21"/>
        <v>0</v>
      </c>
      <c r="F148" s="3"/>
      <c r="G148" s="16">
        <f t="shared" si="25"/>
        <v>-54.347296000000007</v>
      </c>
      <c r="H148" s="29">
        <f t="shared" si="22"/>
        <v>225.17928000000001</v>
      </c>
      <c r="I148" s="15">
        <f>H148/ISA_US1!$H$9</f>
        <v>0.78146548672566385</v>
      </c>
      <c r="J148" s="3"/>
      <c r="K148" s="23">
        <v>1.44461E-2</v>
      </c>
      <c r="L148" s="15">
        <f t="shared" si="23"/>
        <v>1.4446124240948077E-2</v>
      </c>
      <c r="M148" s="2">
        <f t="shared" si="24"/>
        <v>0</v>
      </c>
    </row>
    <row r="149" spans="1:13" s="2" customFormat="1" x14ac:dyDescent="0.3">
      <c r="A149" s="6">
        <f t="shared" si="26"/>
        <v>93800</v>
      </c>
      <c r="B149" s="6"/>
      <c r="C149" s="23">
        <v>1.8310699999999999E-2</v>
      </c>
      <c r="D149" s="15">
        <f t="shared" si="20"/>
        <v>1.8310846743881913E-2</v>
      </c>
      <c r="E149" s="2">
        <f t="shared" si="21"/>
        <v>0</v>
      </c>
      <c r="F149" s="3"/>
      <c r="G149" s="16">
        <f t="shared" si="25"/>
        <v>-54.237568000000003</v>
      </c>
      <c r="H149" s="29">
        <f t="shared" si="22"/>
        <v>225.24024</v>
      </c>
      <c r="I149" s="15">
        <f>H149/ISA_US1!$H$9</f>
        <v>0.78167704320666331</v>
      </c>
      <c r="J149" s="3"/>
      <c r="K149" s="23">
        <v>1.43131E-2</v>
      </c>
      <c r="L149" s="15">
        <f t="shared" si="23"/>
        <v>1.4313151947990866E-2</v>
      </c>
      <c r="M149" s="2">
        <f t="shared" si="24"/>
        <v>0</v>
      </c>
    </row>
    <row r="150" spans="1:13" s="2" customFormat="1" x14ac:dyDescent="0.3">
      <c r="A150" s="6">
        <f t="shared" si="26"/>
        <v>94000</v>
      </c>
      <c r="B150" s="6"/>
      <c r="C150" s="23">
        <v>1.8137300000000002E-2</v>
      </c>
      <c r="D150" s="15">
        <f t="shared" si="20"/>
        <v>1.8137437429711925E-2</v>
      </c>
      <c r="E150" s="2">
        <f t="shared" si="21"/>
        <v>0</v>
      </c>
      <c r="F150" s="3"/>
      <c r="G150" s="16">
        <f t="shared" si="25"/>
        <v>-54.127840000000006</v>
      </c>
      <c r="H150" s="29">
        <f t="shared" si="22"/>
        <v>225.30119999999999</v>
      </c>
      <c r="I150" s="15">
        <f>H150/ISA_US1!$H$9</f>
        <v>0.78188859968766267</v>
      </c>
      <c r="J150" s="3"/>
      <c r="K150" s="23">
        <v>1.41814E-2</v>
      </c>
      <c r="L150" s="15">
        <f t="shared" si="23"/>
        <v>1.4181439113158932E-2</v>
      </c>
      <c r="M150" s="2">
        <f t="shared" si="24"/>
        <v>0</v>
      </c>
    </row>
    <row r="151" spans="1:13" s="2" customFormat="1" x14ac:dyDescent="0.3">
      <c r="A151" s="6">
        <f t="shared" si="26"/>
        <v>94200</v>
      </c>
      <c r="B151" s="6"/>
      <c r="C151" s="23">
        <v>1.7965599999999998E-2</v>
      </c>
      <c r="D151" s="15">
        <f t="shared" si="20"/>
        <v>1.7965716602987646E-2</v>
      </c>
      <c r="E151" s="2">
        <f t="shared" si="21"/>
        <v>0</v>
      </c>
      <c r="F151" s="3"/>
      <c r="G151" s="16">
        <f t="shared" si="25"/>
        <v>-54.018112000000002</v>
      </c>
      <c r="H151" s="29">
        <f t="shared" si="22"/>
        <v>225.36216000000002</v>
      </c>
      <c r="I151" s="15">
        <f>H151/ISA_US1!$H$9</f>
        <v>0.78210015616866224</v>
      </c>
      <c r="J151" s="3"/>
      <c r="K151" s="23">
        <v>1.40509E-2</v>
      </c>
      <c r="L151" s="15">
        <f t="shared" si="23"/>
        <v>1.4050973471447532E-2</v>
      </c>
      <c r="M151" s="2">
        <f t="shared" si="24"/>
        <v>0</v>
      </c>
    </row>
    <row r="152" spans="1:13" s="2" customFormat="1" x14ac:dyDescent="0.3">
      <c r="A152" s="6">
        <f t="shared" si="26"/>
        <v>94400</v>
      </c>
      <c r="B152" s="6"/>
      <c r="C152" s="23">
        <v>1.7795600000000002E-2</v>
      </c>
      <c r="D152" s="15">
        <f t="shared" si="20"/>
        <v>1.7795667372820956E-2</v>
      </c>
      <c r="E152" s="2">
        <f t="shared" si="21"/>
        <v>0</v>
      </c>
      <c r="F152" s="3"/>
      <c r="G152" s="16">
        <f t="shared" si="25"/>
        <v>-53.908384000000005</v>
      </c>
      <c r="H152" s="29">
        <f t="shared" si="22"/>
        <v>225.42312000000001</v>
      </c>
      <c r="I152" s="15">
        <f>H152/ISA_US1!$H$9</f>
        <v>0.78231171264966171</v>
      </c>
      <c r="J152" s="3"/>
      <c r="K152" s="23">
        <v>1.3921599999999999E-2</v>
      </c>
      <c r="L152" s="15">
        <f t="shared" si="23"/>
        <v>1.3921742880562525E-2</v>
      </c>
      <c r="M152" s="2">
        <f t="shared" si="24"/>
        <v>0</v>
      </c>
    </row>
    <row r="153" spans="1:13" s="2" customFormat="1" x14ac:dyDescent="0.3">
      <c r="A153" s="6">
        <f t="shared" si="26"/>
        <v>94600</v>
      </c>
      <c r="B153" s="6"/>
      <c r="C153" s="23">
        <v>1.7627200000000003E-2</v>
      </c>
      <c r="D153" s="15">
        <f t="shared" si="20"/>
        <v>1.762727302179232E-2</v>
      </c>
      <c r="E153" s="2">
        <f t="shared" si="21"/>
        <v>0</v>
      </c>
      <c r="F153" s="3"/>
      <c r="G153" s="16">
        <f t="shared" si="25"/>
        <v>-53.798656000000008</v>
      </c>
      <c r="H153" s="29">
        <f t="shared" si="22"/>
        <v>225.48408000000001</v>
      </c>
      <c r="I153" s="15">
        <f>H153/ISA_US1!$H$9</f>
        <v>0.78252326913066117</v>
      </c>
      <c r="J153" s="3"/>
      <c r="K153" s="23">
        <v>1.37936E-2</v>
      </c>
      <c r="L153" s="15">
        <f t="shared" si="23"/>
        <v>1.3793735319659311E-2</v>
      </c>
      <c r="M153" s="2">
        <f t="shared" si="24"/>
        <v>0</v>
      </c>
    </row>
    <row r="154" spans="1:13" s="2" customFormat="1" x14ac:dyDescent="0.3">
      <c r="A154" s="6">
        <f t="shared" si="26"/>
        <v>94800</v>
      </c>
      <c r="B154" s="6"/>
      <c r="C154" s="23">
        <v>1.7460400000000001E-2</v>
      </c>
      <c r="D154" s="15">
        <f t="shared" si="20"/>
        <v>1.7460517004123627E-2</v>
      </c>
      <c r="E154" s="2">
        <f t="shared" si="21"/>
        <v>0</v>
      </c>
      <c r="F154" s="3"/>
      <c r="G154" s="16">
        <f t="shared" si="25"/>
        <v>-53.688928000000004</v>
      </c>
      <c r="H154" s="29">
        <f t="shared" si="22"/>
        <v>225.54504</v>
      </c>
      <c r="I154" s="15">
        <f>H154/ISA_US1!$H$9</f>
        <v>0.78273482561166063</v>
      </c>
      <c r="J154" s="3"/>
      <c r="K154" s="23">
        <v>1.3666899999999999E-2</v>
      </c>
      <c r="L154" s="15">
        <f t="shared" si="23"/>
        <v>1.3666938888096161E-2</v>
      </c>
      <c r="M154" s="2">
        <f t="shared" si="24"/>
        <v>0</v>
      </c>
    </row>
    <row r="155" spans="1:13" x14ac:dyDescent="0.3">
      <c r="A155" s="6">
        <f t="shared" si="26"/>
        <v>95000</v>
      </c>
      <c r="C155" s="23">
        <v>1.72953E-2</v>
      </c>
      <c r="D155" s="15">
        <f t="shared" si="20"/>
        <v>1.729538294387006E-2</v>
      </c>
      <c r="E155" s="2">
        <f t="shared" si="21"/>
        <v>0</v>
      </c>
      <c r="G155" s="16">
        <f t="shared" si="25"/>
        <v>-53.579200000000007</v>
      </c>
      <c r="H155" s="29">
        <f t="shared" si="22"/>
        <v>225.60599999999999</v>
      </c>
      <c r="I155" s="15">
        <f>H155/ISA_US1!$H$9</f>
        <v>0.7829463820926601</v>
      </c>
      <c r="K155" s="23">
        <v>1.3541299999999999E-2</v>
      </c>
      <c r="L155" s="15">
        <f t="shared" si="23"/>
        <v>1.3541341804200111E-2</v>
      </c>
      <c r="M155" s="2">
        <f t="shared" si="24"/>
        <v>0</v>
      </c>
    </row>
    <row r="156" spans="1:13" x14ac:dyDescent="0.3">
      <c r="A156" s="6">
        <f t="shared" si="26"/>
        <v>95200</v>
      </c>
      <c r="C156" s="23">
        <v>1.7131799999999999E-2</v>
      </c>
      <c r="D156" s="15">
        <f t="shared" si="20"/>
        <v>1.713185463313156E-2</v>
      </c>
      <c r="E156" s="2">
        <f t="shared" si="21"/>
        <v>0</v>
      </c>
      <c r="G156" s="16">
        <f t="shared" si="25"/>
        <v>-53.469472000000003</v>
      </c>
      <c r="H156" s="29">
        <f t="shared" si="22"/>
        <v>225.66696000000002</v>
      </c>
      <c r="I156" s="15">
        <f>H156/ISA_US1!$H$9</f>
        <v>0.78315793857365967</v>
      </c>
      <c r="K156" s="23">
        <v>1.34168E-2</v>
      </c>
      <c r="L156" s="15">
        <f t="shared" si="23"/>
        <v>1.3416932404045895E-2</v>
      </c>
      <c r="M156" s="2">
        <f t="shared" si="24"/>
        <v>0</v>
      </c>
    </row>
    <row r="157" spans="1:13" x14ac:dyDescent="0.3">
      <c r="A157" s="6">
        <f t="shared" si="26"/>
        <v>95400</v>
      </c>
      <c r="C157" s="23">
        <v>1.69698E-2</v>
      </c>
      <c r="D157" s="15">
        <f t="shared" si="20"/>
        <v>1.6969916030284176E-2</v>
      </c>
      <c r="E157" s="2">
        <f t="shared" si="21"/>
        <v>0</v>
      </c>
      <c r="G157" s="16">
        <f t="shared" si="25"/>
        <v>-53.359744000000006</v>
      </c>
      <c r="H157" s="29">
        <f t="shared" si="22"/>
        <v>225.72792000000001</v>
      </c>
      <c r="I157" s="15">
        <f>H157/ISA_US1!$H$9</f>
        <v>0.78336949505465914</v>
      </c>
      <c r="K157" s="23">
        <v>1.32937E-2</v>
      </c>
      <c r="L157" s="15">
        <f t="shared" si="23"/>
        <v>1.3293699140248191E-2</v>
      </c>
      <c r="M157" s="2">
        <f t="shared" si="24"/>
        <v>0</v>
      </c>
    </row>
    <row r="158" spans="1:13" x14ac:dyDescent="0.3">
      <c r="A158" s="6">
        <f t="shared" si="26"/>
        <v>95600</v>
      </c>
      <c r="C158" s="23">
        <v>1.6809500000000002E-2</v>
      </c>
      <c r="D158" s="15">
        <f t="shared" si="20"/>
        <v>1.6809551258229277E-2</v>
      </c>
      <c r="E158" s="2">
        <f t="shared" si="21"/>
        <v>0</v>
      </c>
      <c r="G158" s="16">
        <f t="shared" si="25"/>
        <v>-53.250016000000002</v>
      </c>
      <c r="H158" s="29">
        <f t="shared" si="22"/>
        <v>225.78888000000001</v>
      </c>
      <c r="I158" s="15">
        <f>H158/ISA_US1!$H$9</f>
        <v>0.7835810515356586</v>
      </c>
      <c r="K158" s="23">
        <v>1.31716E-2</v>
      </c>
      <c r="L158" s="15">
        <f t="shared" si="23"/>
        <v>1.3171630580765635E-2</v>
      </c>
      <c r="M158" s="2">
        <f t="shared" si="24"/>
        <v>0</v>
      </c>
    </row>
    <row r="159" spans="1:13" x14ac:dyDescent="0.3">
      <c r="A159" s="6">
        <f t="shared" si="26"/>
        <v>95800</v>
      </c>
      <c r="C159" s="23">
        <v>1.6650700000000001E-2</v>
      </c>
      <c r="D159" s="15">
        <f t="shared" si="20"/>
        <v>1.6650744602662776E-2</v>
      </c>
      <c r="E159" s="2">
        <f t="shared" si="21"/>
        <v>0</v>
      </c>
      <c r="G159" s="16">
        <f t="shared" si="25"/>
        <v>-53.140288000000005</v>
      </c>
      <c r="H159" s="29">
        <f t="shared" si="22"/>
        <v>225.84984</v>
      </c>
      <c r="I159" s="15">
        <f>H159/ISA_US1!$H$9</f>
        <v>0.78379260801665807</v>
      </c>
      <c r="K159" s="23">
        <v>1.30507E-2</v>
      </c>
      <c r="L159" s="15">
        <f t="shared" si="23"/>
        <v>1.305071540771828E-2</v>
      </c>
      <c r="M159" s="2">
        <f t="shared" si="24"/>
        <v>0</v>
      </c>
    </row>
    <row r="160" spans="1:13" x14ac:dyDescent="0.3">
      <c r="A160" s="6">
        <f t="shared" si="26"/>
        <v>96000</v>
      </c>
      <c r="C160" s="23">
        <v>1.6493400000000002E-2</v>
      </c>
      <c r="D160" s="15">
        <f t="shared" si="20"/>
        <v>1.6493480510363017E-2</v>
      </c>
      <c r="E160" s="2">
        <f t="shared" si="21"/>
        <v>0</v>
      </c>
      <c r="G160" s="16">
        <f t="shared" si="25"/>
        <v>-53.030560000000008</v>
      </c>
      <c r="H160" s="29">
        <f t="shared" si="22"/>
        <v>225.91079999999999</v>
      </c>
      <c r="I160" s="15">
        <f>H160/ISA_US1!$H$9</f>
        <v>0.78400416449765753</v>
      </c>
      <c r="K160" s="23">
        <v>1.29309E-2</v>
      </c>
      <c r="L160" s="15">
        <f t="shared" si="23"/>
        <v>1.2930942416217485E-2</v>
      </c>
      <c r="M160" s="2">
        <f t="shared" si="24"/>
        <v>0</v>
      </c>
    </row>
    <row r="161" spans="1:13" x14ac:dyDescent="0.3">
      <c r="A161" s="6">
        <f t="shared" si="26"/>
        <v>96200</v>
      </c>
      <c r="C161" s="23">
        <v>1.63377E-2</v>
      </c>
      <c r="D161" s="15">
        <f t="shared" si="20"/>
        <v>1.6337743587496026E-2</v>
      </c>
      <c r="E161" s="2">
        <f t="shared" si="21"/>
        <v>0</v>
      </c>
      <c r="G161" s="16">
        <f t="shared" si="25"/>
        <v>-52.920832000000004</v>
      </c>
      <c r="H161" s="29">
        <f t="shared" si="22"/>
        <v>225.97176000000002</v>
      </c>
      <c r="I161" s="15">
        <f>H161/ISA_US1!$H$9</f>
        <v>0.7842157209786571</v>
      </c>
      <c r="K161" s="23">
        <v>1.2812199999999999E-2</v>
      </c>
      <c r="L161" s="15">
        <f t="shared" si="23"/>
        <v>1.2812300513207276E-2</v>
      </c>
      <c r="M161" s="2">
        <f t="shared" si="24"/>
        <v>0</v>
      </c>
    </row>
    <row r="162" spans="1:13" x14ac:dyDescent="0.3">
      <c r="A162" s="6">
        <f t="shared" si="26"/>
        <v>96400</v>
      </c>
      <c r="C162" s="23">
        <v>1.6183400000000001E-2</v>
      </c>
      <c r="D162" s="15">
        <f t="shared" si="20"/>
        <v>1.6183518597940157E-2</v>
      </c>
      <c r="E162" s="2">
        <f t="shared" si="21"/>
        <v>0</v>
      </c>
      <c r="G162" s="16">
        <f t="shared" si="25"/>
        <v>-52.811104000000007</v>
      </c>
      <c r="H162" s="29">
        <f t="shared" si="22"/>
        <v>226.03272000000001</v>
      </c>
      <c r="I162" s="15">
        <f>H162/ISA_US1!$H$9</f>
        <v>0.78442727745965657</v>
      </c>
      <c r="K162" s="23">
        <v>1.26947E-2</v>
      </c>
      <c r="L162" s="15">
        <f t="shared" si="23"/>
        <v>1.269477871631873E-2</v>
      </c>
      <c r="M162" s="2">
        <f t="shared" si="24"/>
        <v>0</v>
      </c>
    </row>
    <row r="163" spans="1:13" x14ac:dyDescent="0.3">
      <c r="A163" s="6">
        <f t="shared" si="26"/>
        <v>96600</v>
      </c>
      <c r="C163" s="23">
        <v>1.6030700000000002E-2</v>
      </c>
      <c r="D163" s="15">
        <f t="shared" si="20"/>
        <v>1.6030790461628724E-2</v>
      </c>
      <c r="E163" s="2">
        <f t="shared" si="21"/>
        <v>0</v>
      </c>
      <c r="G163" s="16">
        <f t="shared" si="25"/>
        <v>-52.701376000000003</v>
      </c>
      <c r="H163" s="29">
        <f t="shared" si="22"/>
        <v>226.09368000000001</v>
      </c>
      <c r="I163" s="15">
        <f>H163/ISA_US1!$H$9</f>
        <v>0.78463883394065603</v>
      </c>
      <c r="K163" s="23">
        <v>1.2578300000000001E-2</v>
      </c>
      <c r="L163" s="15">
        <f t="shared" si="23"/>
        <v>1.2578366152736395E-2</v>
      </c>
      <c r="M163" s="2">
        <f t="shared" si="24"/>
        <v>0</v>
      </c>
    </row>
    <row r="164" spans="1:13" x14ac:dyDescent="0.3">
      <c r="A164" s="6">
        <f t="shared" si="26"/>
        <v>96800</v>
      </c>
      <c r="C164" s="23">
        <v>1.5879500000000001E-2</v>
      </c>
      <c r="D164" s="15">
        <f t="shared" si="20"/>
        <v>1.5879544252909519E-2</v>
      </c>
      <c r="E164" s="2">
        <f t="shared" si="21"/>
        <v>0</v>
      </c>
      <c r="G164" s="16">
        <f t="shared" si="25"/>
        <v>-52.591648000000006</v>
      </c>
      <c r="H164" s="29">
        <f t="shared" si="22"/>
        <v>226.15464</v>
      </c>
      <c r="I164" s="15">
        <f>H164/ISA_US1!$H$9</f>
        <v>0.7848503904216555</v>
      </c>
      <c r="K164" s="23">
        <v>1.2463E-2</v>
      </c>
      <c r="L164" s="15">
        <f t="shared" si="23"/>
        <v>1.2463052058075791E-2</v>
      </c>
      <c r="M164" s="2">
        <f t="shared" si="24"/>
        <v>0</v>
      </c>
    </row>
    <row r="165" spans="1:13" x14ac:dyDescent="0.3">
      <c r="A165" s="6">
        <f t="shared" si="26"/>
        <v>97000</v>
      </c>
      <c r="C165" s="23">
        <v>1.5729699999999999E-2</v>
      </c>
      <c r="D165" s="15">
        <f t="shared" si="20"/>
        <v>1.57297651989231E-2</v>
      </c>
      <c r="E165" s="2">
        <f t="shared" si="21"/>
        <v>0</v>
      </c>
      <c r="G165" s="16">
        <f t="shared" si="25"/>
        <v>-52.481920000000002</v>
      </c>
      <c r="H165" s="29">
        <f t="shared" si="22"/>
        <v>226.21559999999999</v>
      </c>
      <c r="I165" s="15">
        <f>H165/ISA_US1!$H$9</f>
        <v>0.78506194690265496</v>
      </c>
      <c r="K165" s="23">
        <v>1.23488E-2</v>
      </c>
      <c r="L165" s="15">
        <f t="shared" si="23"/>
        <v>1.2348825775273645E-2</v>
      </c>
      <c r="M165" s="2">
        <f t="shared" si="24"/>
        <v>0</v>
      </c>
    </row>
    <row r="166" spans="1:13" x14ac:dyDescent="0.3">
      <c r="A166" s="6">
        <f t="shared" si="26"/>
        <v>97200</v>
      </c>
      <c r="C166" s="23">
        <v>1.55814E-2</v>
      </c>
      <c r="D166" s="15">
        <f t="shared" si="20"/>
        <v>1.5581438677997888E-2</v>
      </c>
      <c r="E166" s="2">
        <f t="shared" si="21"/>
        <v>0</v>
      </c>
      <c r="G166" s="16">
        <f t="shared" si="25"/>
        <v>-52.372192000000005</v>
      </c>
      <c r="H166" s="29">
        <f t="shared" si="22"/>
        <v>226.27656000000002</v>
      </c>
      <c r="I166" s="15">
        <f>H166/ISA_US1!$H$9</f>
        <v>0.78527350338365443</v>
      </c>
      <c r="K166" s="23">
        <v>1.2235599999999999E-2</v>
      </c>
      <c r="L166" s="15">
        <f t="shared" si="23"/>
        <v>1.2235676753489194E-2</v>
      </c>
      <c r="M166" s="2">
        <f t="shared" si="24"/>
        <v>0</v>
      </c>
    </row>
    <row r="167" spans="1:13" x14ac:dyDescent="0.3">
      <c r="A167" s="6">
        <f t="shared" si="26"/>
        <v>97400</v>
      </c>
      <c r="C167" s="23">
        <v>1.54345E-2</v>
      </c>
      <c r="D167" s="15">
        <f t="shared" si="20"/>
        <v>1.5434550218063225E-2</v>
      </c>
      <c r="E167" s="2">
        <f t="shared" si="21"/>
        <v>0</v>
      </c>
      <c r="G167" s="16">
        <f t="shared" si="25"/>
        <v>-52.262464000000008</v>
      </c>
      <c r="H167" s="29">
        <f t="shared" si="22"/>
        <v>226.33752000000001</v>
      </c>
      <c r="I167" s="15">
        <f>H167/ISA_US1!$H$9</f>
        <v>0.78548505986465389</v>
      </c>
      <c r="K167" s="23">
        <v>1.21236E-2</v>
      </c>
      <c r="L167" s="15">
        <f t="shared" si="23"/>
        <v>1.2123594547017613E-2</v>
      </c>
      <c r="M167" s="2">
        <f t="shared" si="24"/>
        <v>0</v>
      </c>
    </row>
    <row r="168" spans="1:13" x14ac:dyDescent="0.3">
      <c r="A168" s="6">
        <f t="shared" si="26"/>
        <v>97600</v>
      </c>
      <c r="C168" s="23">
        <v>1.5288999999999999E-2</v>
      </c>
      <c r="D168" s="15">
        <f t="shared" si="20"/>
        <v>1.5289085495078368E-2</v>
      </c>
      <c r="E168" s="2">
        <f t="shared" si="21"/>
        <v>0</v>
      </c>
      <c r="G168" s="16">
        <f t="shared" si="25"/>
        <v>-52.152736000000004</v>
      </c>
      <c r="H168" s="29">
        <f t="shared" si="22"/>
        <v>226.39848000000001</v>
      </c>
      <c r="I168" s="15">
        <f>H168/ISA_US1!$H$9</f>
        <v>0.78569661634565335</v>
      </c>
      <c r="K168" s="23">
        <v>1.2012500000000001E-2</v>
      </c>
      <c r="L168" s="15">
        <f t="shared" si="23"/>
        <v>1.2012568814213915E-2</v>
      </c>
      <c r="M168" s="2">
        <f t="shared" si="24"/>
        <v>0</v>
      </c>
    </row>
    <row r="169" spans="1:13" x14ac:dyDescent="0.3">
      <c r="A169" s="6">
        <f t="shared" si="26"/>
        <v>97800</v>
      </c>
      <c r="C169" s="23">
        <v>1.5144899999999999E-2</v>
      </c>
      <c r="D169" s="15">
        <f t="shared" si="20"/>
        <v>1.5145030331479544E-2</v>
      </c>
      <c r="E169" s="2">
        <f t="shared" si="21"/>
        <v>0</v>
      </c>
      <c r="G169" s="16">
        <f t="shared" si="25"/>
        <v>-52.043008000000007</v>
      </c>
      <c r="H169" s="29">
        <f t="shared" si="22"/>
        <v>226.45944</v>
      </c>
      <c r="I169" s="15">
        <f>H169/ISA_US1!$H$9</f>
        <v>0.78590817282665282</v>
      </c>
      <c r="K169" s="23">
        <v>1.19025E-2</v>
      </c>
      <c r="L169" s="15">
        <f t="shared" si="23"/>
        <v>1.1902589316429065E-2</v>
      </c>
      <c r="M169" s="2">
        <f t="shared" si="24"/>
        <v>0</v>
      </c>
    </row>
    <row r="170" spans="1:13" x14ac:dyDescent="0.3">
      <c r="A170" s="6">
        <f t="shared" si="26"/>
        <v>98000</v>
      </c>
      <c r="C170" s="23">
        <v>1.50023E-2</v>
      </c>
      <c r="D170" s="15">
        <f t="shared" si="20"/>
        <v>1.500237069464313E-2</v>
      </c>
      <c r="E170" s="2">
        <f t="shared" si="21"/>
        <v>0</v>
      </c>
      <c r="G170" s="16">
        <f t="shared" si="25"/>
        <v>-51.933280000000003</v>
      </c>
      <c r="H170" s="29">
        <f t="shared" si="22"/>
        <v>226.5204</v>
      </c>
      <c r="I170" s="15">
        <f>H170/ISA_US1!$H$9</f>
        <v>0.78611972930765228</v>
      </c>
      <c r="K170" s="23">
        <v>1.17936E-2</v>
      </c>
      <c r="L170" s="15">
        <f t="shared" si="23"/>
        <v>1.1793645916956804E-2</v>
      </c>
      <c r="M170" s="2">
        <f t="shared" si="24"/>
        <v>0</v>
      </c>
    </row>
    <row r="171" spans="1:13" x14ac:dyDescent="0.3">
      <c r="A171" s="6">
        <f t="shared" si="26"/>
        <v>98200</v>
      </c>
      <c r="C171" s="23">
        <v>1.4860999999999999E-2</v>
      </c>
      <c r="D171" s="15">
        <f t="shared" si="20"/>
        <v>1.4861092695365365E-2</v>
      </c>
      <c r="E171" s="2">
        <f t="shared" si="21"/>
        <v>0</v>
      </c>
      <c r="G171" s="16">
        <f t="shared" si="25"/>
        <v>-51.823552000000007</v>
      </c>
      <c r="H171" s="29">
        <f t="shared" si="22"/>
        <v>226.58136000000002</v>
      </c>
      <c r="I171" s="15">
        <f>H171/ISA_US1!$H$9</f>
        <v>0.78633128578865186</v>
      </c>
      <c r="K171" s="23">
        <v>1.16857E-2</v>
      </c>
      <c r="L171" s="15">
        <f t="shared" si="23"/>
        <v>1.1685728579991506E-2</v>
      </c>
      <c r="M171" s="2">
        <f t="shared" si="24"/>
        <v>0</v>
      </c>
    </row>
    <row r="172" spans="1:13" x14ac:dyDescent="0.3">
      <c r="A172" s="6">
        <f>A171+200</f>
        <v>98400</v>
      </c>
      <c r="C172" s="23">
        <v>1.4721100000000001E-2</v>
      </c>
      <c r="D172" s="15">
        <f t="shared" si="20"/>
        <v>1.4721182586358964E-2</v>
      </c>
      <c r="E172" s="2">
        <f t="shared" si="21"/>
        <v>0</v>
      </c>
      <c r="G172" s="16">
        <f t="shared" si="25"/>
        <v>-51.713824000000002</v>
      </c>
      <c r="H172" s="29">
        <f t="shared" si="22"/>
        <v>226.64232000000001</v>
      </c>
      <c r="I172" s="15">
        <f>H172/ISA_US1!$H$9</f>
        <v>0.78654284226965132</v>
      </c>
      <c r="K172" s="23">
        <v>1.15788E-2</v>
      </c>
      <c r="L172" s="15">
        <f t="shared" si="23"/>
        <v>1.157882736959741E-2</v>
      </c>
      <c r="M172" s="2">
        <f t="shared" si="24"/>
        <v>0</v>
      </c>
    </row>
    <row r="173" spans="1:13" x14ac:dyDescent="0.3">
      <c r="A173" s="6">
        <f>CONVERT(30000,"m","ft")</f>
        <v>98425.196850393695</v>
      </c>
      <c r="C173" s="23">
        <v>1.4703600000000001E-2</v>
      </c>
      <c r="D173" s="15">
        <f t="shared" si="20"/>
        <v>1.4703652452380343E-2</v>
      </c>
      <c r="E173" s="2">
        <f t="shared" si="21"/>
        <v>0</v>
      </c>
      <c r="G173" s="16">
        <f t="shared" si="25"/>
        <v>-51.70000000000001</v>
      </c>
      <c r="H173" s="29">
        <f t="shared" si="22"/>
        <v>226.65</v>
      </c>
      <c r="I173" s="15">
        <f>H173/ISA_US1!$H$9</f>
        <v>0.78656949505465912</v>
      </c>
      <c r="K173" s="33">
        <v>1.15654E-2</v>
      </c>
      <c r="L173" s="15">
        <f t="shared" si="23"/>
        <v>1.1565431077010592E-2</v>
      </c>
      <c r="M173" s="2">
        <f t="shared" si="24"/>
        <v>0</v>
      </c>
    </row>
    <row r="174" spans="1:13" x14ac:dyDescent="0.3">
      <c r="F174" s="34" t="s">
        <v>66</v>
      </c>
      <c r="G174" s="35">
        <f>CONVERT(H174,"K","F")</f>
        <v>-51.699999999999946</v>
      </c>
      <c r="H174" s="35">
        <v>226.65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workbookViewId="0">
      <pane ySplit="8" topLeftCell="A9" activePane="bottomLeft" state="frozen"/>
      <selection activeCell="K7" sqref="K7"/>
      <selection pane="bottomLeft" activeCell="A5" sqref="A5"/>
    </sheetView>
  </sheetViews>
  <sheetFormatPr defaultColWidth="8.6328125" defaultRowHeight="13" x14ac:dyDescent="0.3"/>
  <cols>
    <col min="1" max="2" width="8.6328125" style="6"/>
    <col min="3" max="3" width="8.6328125" style="2"/>
    <col min="4" max="16384" width="8.6328125" style="3"/>
  </cols>
  <sheetData>
    <row r="1" spans="1:13" x14ac:dyDescent="0.3">
      <c r="A1" s="1" t="s">
        <v>0</v>
      </c>
      <c r="B1" s="1"/>
    </row>
    <row r="2" spans="1:13" x14ac:dyDescent="0.3">
      <c r="A2" s="1" t="s">
        <v>1</v>
      </c>
      <c r="B2" s="4"/>
      <c r="K2" s="5" t="s">
        <v>2</v>
      </c>
    </row>
    <row r="3" spans="1:13" x14ac:dyDescent="0.3">
      <c r="A3" s="1" t="s">
        <v>67</v>
      </c>
      <c r="C3" s="5" t="s">
        <v>68</v>
      </c>
      <c r="D3" s="5"/>
      <c r="E3" s="5"/>
      <c r="F3" s="5"/>
      <c r="G3" s="5" t="s">
        <v>69</v>
      </c>
      <c r="H3" s="5"/>
      <c r="I3" s="5"/>
      <c r="J3" s="5"/>
      <c r="K3" s="3" t="s">
        <v>6</v>
      </c>
    </row>
    <row r="4" spans="1:13" x14ac:dyDescent="0.3">
      <c r="A4" s="4" t="s">
        <v>7</v>
      </c>
      <c r="C4" s="5" t="s">
        <v>70</v>
      </c>
      <c r="D4" s="5"/>
      <c r="E4" s="5"/>
      <c r="F4" s="5"/>
      <c r="G4" s="5"/>
      <c r="H4" s="5"/>
      <c r="I4" s="5"/>
      <c r="J4" s="5"/>
      <c r="K4" s="3" t="s">
        <v>71</v>
      </c>
    </row>
    <row r="5" spans="1:13" x14ac:dyDescent="0.3">
      <c r="A5" s="3"/>
      <c r="B5" s="3"/>
    </row>
    <row r="6" spans="1:13" x14ac:dyDescent="0.3">
      <c r="A6" s="3" t="s">
        <v>11</v>
      </c>
      <c r="B6" s="3"/>
      <c r="C6" s="1" t="s">
        <v>12</v>
      </c>
      <c r="G6" s="36" t="s">
        <v>13</v>
      </c>
      <c r="K6" s="1" t="s">
        <v>14</v>
      </c>
    </row>
    <row r="7" spans="1:13" x14ac:dyDescent="0.3">
      <c r="A7" s="8" t="s">
        <v>15</v>
      </c>
      <c r="B7" s="3"/>
      <c r="C7" s="9" t="s">
        <v>16</v>
      </c>
      <c r="D7" s="9" t="s">
        <v>16</v>
      </c>
      <c r="E7" s="8" t="s">
        <v>17</v>
      </c>
      <c r="G7" s="37"/>
      <c r="H7" s="38" t="s">
        <v>18</v>
      </c>
      <c r="I7" s="39"/>
      <c r="K7" s="9" t="s">
        <v>19</v>
      </c>
      <c r="L7" s="9" t="s">
        <v>19</v>
      </c>
      <c r="M7" s="8" t="s">
        <v>17</v>
      </c>
    </row>
    <row r="8" spans="1:13" x14ac:dyDescent="0.3">
      <c r="A8" s="8" t="s">
        <v>72</v>
      </c>
      <c r="B8" s="3"/>
      <c r="C8" s="13" t="s">
        <v>21</v>
      </c>
      <c r="D8" s="13" t="s">
        <v>21</v>
      </c>
      <c r="E8" s="2">
        <f>SUM(E9:E189)</f>
        <v>0</v>
      </c>
      <c r="G8" s="13" t="s">
        <v>73</v>
      </c>
      <c r="H8" s="13" t="s">
        <v>23</v>
      </c>
      <c r="I8" s="13" t="s">
        <v>36</v>
      </c>
      <c r="K8" s="13" t="s">
        <v>21</v>
      </c>
      <c r="L8" s="13" t="s">
        <v>21</v>
      </c>
      <c r="M8" s="14">
        <f>SUM(M9:M189)</f>
        <v>1.0000000000000001E-5</v>
      </c>
    </row>
    <row r="9" spans="1:13" x14ac:dyDescent="0.3">
      <c r="A9" s="6">
        <v>0</v>
      </c>
      <c r="B9" s="3"/>
      <c r="C9" s="15">
        <v>1</v>
      </c>
      <c r="D9" s="15">
        <f>ROUND(I9^4.25587971,6)</f>
        <v>1</v>
      </c>
      <c r="E9" s="2">
        <f>ROUND(D9-C9,5)</f>
        <v>0</v>
      </c>
      <c r="G9" s="16">
        <f>15-0.0065*$A9</f>
        <v>15</v>
      </c>
      <c r="H9" s="16">
        <v>288.14999999999998</v>
      </c>
      <c r="I9" s="15">
        <f t="shared" ref="I9:I72" si="0">H9/$H$9</f>
        <v>1</v>
      </c>
      <c r="K9" s="23">
        <v>1</v>
      </c>
      <c r="L9" s="23">
        <f>ROUND(I9^5.2559,6)</f>
        <v>1</v>
      </c>
      <c r="M9" s="2">
        <f>ROUND(L9-K9,5)</f>
        <v>0</v>
      </c>
    </row>
    <row r="10" spans="1:13" x14ac:dyDescent="0.3">
      <c r="A10" s="6">
        <f>A9+50</f>
        <v>50</v>
      </c>
      <c r="B10" s="3"/>
      <c r="C10" s="15">
        <v>0.99520800000000009</v>
      </c>
      <c r="D10" s="15">
        <f t="shared" ref="D10:D73" si="1">ROUND(I10^4.25587971,6)</f>
        <v>0.99520900000000001</v>
      </c>
      <c r="E10" s="2">
        <f t="shared" ref="E10:E73" si="2">ROUND(D10-C10,5)</f>
        <v>0</v>
      </c>
      <c r="G10" s="16">
        <f t="shared" ref="G10:G73" si="3">15-0.0065*$A10</f>
        <v>14.675000000000001</v>
      </c>
      <c r="H10" s="16">
        <f>288.15-0.0065*$A10</f>
        <v>287.82499999999999</v>
      </c>
      <c r="I10" s="15">
        <f t="shared" si="0"/>
        <v>0.99887211521776853</v>
      </c>
      <c r="K10" s="23">
        <v>0.99408799999999997</v>
      </c>
      <c r="L10" s="23">
        <f>ROUND(I10^5.2559,6)</f>
        <v>0.99408600000000003</v>
      </c>
      <c r="M10" s="2">
        <f>ROUND(L10-K10,5)</f>
        <v>0</v>
      </c>
    </row>
    <row r="11" spans="1:13" x14ac:dyDescent="0.3">
      <c r="A11" s="6">
        <f t="shared" ref="A11:A74" si="4">A10+50</f>
        <v>100</v>
      </c>
      <c r="C11" s="15">
        <v>0.99043400000000004</v>
      </c>
      <c r="D11" s="15">
        <f t="shared" si="1"/>
        <v>0.99043499999999995</v>
      </c>
      <c r="E11" s="2">
        <f t="shared" si="2"/>
        <v>0</v>
      </c>
      <c r="G11" s="16">
        <f t="shared" si="3"/>
        <v>14.35</v>
      </c>
      <c r="H11" s="16">
        <f t="shared" ref="H11:H74" si="5">288.15-0.0065*$A11</f>
        <v>287.5</v>
      </c>
      <c r="I11" s="15">
        <f t="shared" si="0"/>
        <v>0.99774423043553717</v>
      </c>
      <c r="K11" s="23">
        <v>0.98819599999999996</v>
      </c>
      <c r="L11" s="23">
        <f t="shared" ref="L11:L74" si="6">ROUND(I11^5.2559,6)</f>
        <v>0.988201</v>
      </c>
      <c r="M11" s="2">
        <f t="shared" ref="M11:M74" si="7">ROUND(L11-K11,5)</f>
        <v>1.0000000000000001E-5</v>
      </c>
    </row>
    <row r="12" spans="1:13" x14ac:dyDescent="0.3">
      <c r="A12" s="6">
        <f t="shared" si="4"/>
        <v>150</v>
      </c>
      <c r="C12" s="15">
        <v>0.98567800000000005</v>
      </c>
      <c r="D12" s="15">
        <f t="shared" si="1"/>
        <v>0.98567899999999997</v>
      </c>
      <c r="E12" s="2">
        <f t="shared" si="2"/>
        <v>0</v>
      </c>
      <c r="G12" s="16">
        <f t="shared" si="3"/>
        <v>14.025</v>
      </c>
      <c r="H12" s="16">
        <f t="shared" si="5"/>
        <v>287.17499999999995</v>
      </c>
      <c r="I12" s="15">
        <f t="shared" si="0"/>
        <v>0.99661634565330548</v>
      </c>
      <c r="K12" s="23">
        <v>0.98234299999999997</v>
      </c>
      <c r="L12" s="23">
        <f t="shared" si="6"/>
        <v>0.98234299999999997</v>
      </c>
      <c r="M12" s="2">
        <f t="shared" si="7"/>
        <v>0</v>
      </c>
    </row>
    <row r="13" spans="1:13" x14ac:dyDescent="0.3">
      <c r="A13" s="6">
        <f t="shared" si="4"/>
        <v>200</v>
      </c>
      <c r="C13" s="15">
        <v>0.98094000000000003</v>
      </c>
      <c r="D13" s="15">
        <f t="shared" si="1"/>
        <v>0.98094000000000003</v>
      </c>
      <c r="E13" s="2">
        <f t="shared" si="2"/>
        <v>0</v>
      </c>
      <c r="G13" s="16">
        <f t="shared" si="3"/>
        <v>13.7</v>
      </c>
      <c r="H13" s="16">
        <f t="shared" si="5"/>
        <v>286.84999999999997</v>
      </c>
      <c r="I13" s="15">
        <f t="shared" si="0"/>
        <v>0.99548846087107401</v>
      </c>
      <c r="K13" s="23">
        <v>0.97651420000000011</v>
      </c>
      <c r="L13" s="23">
        <f t="shared" si="6"/>
        <v>0.97651399999999999</v>
      </c>
      <c r="M13" s="2">
        <f t="shared" si="7"/>
        <v>0</v>
      </c>
    </row>
    <row r="14" spans="1:13" x14ac:dyDescent="0.3">
      <c r="A14" s="6">
        <f t="shared" si="4"/>
        <v>250</v>
      </c>
      <c r="C14" s="15">
        <v>0.97621800000000014</v>
      </c>
      <c r="D14" s="15">
        <f t="shared" si="1"/>
        <v>0.97621899999999995</v>
      </c>
      <c r="E14" s="2">
        <f t="shared" si="2"/>
        <v>0</v>
      </c>
      <c r="G14" s="16">
        <f t="shared" si="3"/>
        <v>13.375</v>
      </c>
      <c r="H14" s="16">
        <f t="shared" si="5"/>
        <v>286.52499999999998</v>
      </c>
      <c r="I14" s="15">
        <f t="shared" si="0"/>
        <v>0.99436057608884265</v>
      </c>
      <c r="K14" s="23">
        <v>0.97071310000000011</v>
      </c>
      <c r="L14" s="23">
        <f t="shared" si="6"/>
        <v>0.97071300000000005</v>
      </c>
      <c r="M14" s="2">
        <f t="shared" si="7"/>
        <v>0</v>
      </c>
    </row>
    <row r="15" spans="1:13" x14ac:dyDescent="0.3">
      <c r="A15" s="6">
        <f t="shared" si="4"/>
        <v>300</v>
      </c>
      <c r="C15" s="15">
        <v>0.97151399999999999</v>
      </c>
      <c r="D15" s="15">
        <f t="shared" si="1"/>
        <v>0.97151500000000002</v>
      </c>
      <c r="E15" s="2">
        <f t="shared" si="2"/>
        <v>0</v>
      </c>
      <c r="G15" s="16">
        <f t="shared" si="3"/>
        <v>13.05</v>
      </c>
      <c r="H15" s="16">
        <f t="shared" si="5"/>
        <v>286.2</v>
      </c>
      <c r="I15" s="15">
        <f t="shared" si="0"/>
        <v>0.99323269130661118</v>
      </c>
      <c r="K15" s="23">
        <v>0.96493960000000001</v>
      </c>
      <c r="L15" s="23">
        <f t="shared" si="6"/>
        <v>0.96494000000000002</v>
      </c>
      <c r="M15" s="2">
        <f t="shared" si="7"/>
        <v>0</v>
      </c>
    </row>
    <row r="16" spans="1:13" x14ac:dyDescent="0.3">
      <c r="A16" s="6">
        <f t="shared" si="4"/>
        <v>350</v>
      </c>
      <c r="C16" s="15">
        <v>0.96682800000000002</v>
      </c>
      <c r="D16" s="15">
        <f t="shared" si="1"/>
        <v>0.96682800000000002</v>
      </c>
      <c r="E16" s="2">
        <f t="shared" si="2"/>
        <v>0</v>
      </c>
      <c r="G16" s="16">
        <f t="shared" si="3"/>
        <v>12.725</v>
      </c>
      <c r="H16" s="16">
        <f t="shared" si="5"/>
        <v>285.875</v>
      </c>
      <c r="I16" s="15">
        <f t="shared" si="0"/>
        <v>0.99210480652437971</v>
      </c>
      <c r="K16" s="23">
        <v>0.95919469999999996</v>
      </c>
      <c r="L16" s="23">
        <f t="shared" si="6"/>
        <v>0.95919500000000002</v>
      </c>
      <c r="M16" s="2">
        <f t="shared" si="7"/>
        <v>0</v>
      </c>
    </row>
    <row r="17" spans="1:13" x14ac:dyDescent="0.3">
      <c r="A17" s="6">
        <f t="shared" si="4"/>
        <v>400</v>
      </c>
      <c r="C17" s="15">
        <v>0.96215899999999999</v>
      </c>
      <c r="D17" s="15">
        <f t="shared" si="1"/>
        <v>0.96215899999999999</v>
      </c>
      <c r="E17" s="2">
        <f t="shared" si="2"/>
        <v>0</v>
      </c>
      <c r="G17" s="16">
        <f t="shared" si="3"/>
        <v>12.4</v>
      </c>
      <c r="H17" s="16">
        <f t="shared" si="5"/>
        <v>285.54999999999995</v>
      </c>
      <c r="I17" s="15">
        <f t="shared" si="0"/>
        <v>0.99097692174214813</v>
      </c>
      <c r="K17" s="23">
        <v>0.95347740000000014</v>
      </c>
      <c r="L17" s="23">
        <f t="shared" si="6"/>
        <v>0.95347700000000002</v>
      </c>
      <c r="M17" s="2">
        <f t="shared" si="7"/>
        <v>0</v>
      </c>
    </row>
    <row r="18" spans="1:13" x14ac:dyDescent="0.3">
      <c r="A18" s="6">
        <f t="shared" si="4"/>
        <v>450</v>
      </c>
      <c r="C18" s="15">
        <v>0.95750700000000011</v>
      </c>
      <c r="D18" s="15">
        <f t="shared" si="1"/>
        <v>0.957507</v>
      </c>
      <c r="E18" s="2">
        <f t="shared" si="2"/>
        <v>0</v>
      </c>
      <c r="G18" s="16">
        <f t="shared" si="3"/>
        <v>12.074999999999999</v>
      </c>
      <c r="H18" s="16">
        <f t="shared" si="5"/>
        <v>285.22499999999997</v>
      </c>
      <c r="I18" s="15">
        <f t="shared" si="0"/>
        <v>0.98984903695991666</v>
      </c>
      <c r="K18" s="23">
        <v>0.94778680000000015</v>
      </c>
      <c r="L18" s="23">
        <f t="shared" si="6"/>
        <v>0.94778700000000005</v>
      </c>
      <c r="M18" s="2">
        <f t="shared" si="7"/>
        <v>0</v>
      </c>
    </row>
    <row r="19" spans="1:13" x14ac:dyDescent="0.3">
      <c r="A19" s="6">
        <f t="shared" si="4"/>
        <v>500</v>
      </c>
      <c r="C19" s="15">
        <v>0.95287200000000005</v>
      </c>
      <c r="D19" s="15">
        <f t="shared" si="1"/>
        <v>0.95287200000000005</v>
      </c>
      <c r="E19" s="2">
        <f t="shared" si="2"/>
        <v>0</v>
      </c>
      <c r="G19" s="16">
        <f t="shared" si="3"/>
        <v>11.75</v>
      </c>
      <c r="H19" s="16">
        <f t="shared" si="5"/>
        <v>284.89999999999998</v>
      </c>
      <c r="I19" s="15">
        <f t="shared" si="0"/>
        <v>0.98872115217768519</v>
      </c>
      <c r="K19" s="23">
        <v>0.9421248000000001</v>
      </c>
      <c r="L19" s="23">
        <f t="shared" si="6"/>
        <v>0.94212499999999999</v>
      </c>
      <c r="M19" s="2">
        <f t="shared" si="7"/>
        <v>0</v>
      </c>
    </row>
    <row r="20" spans="1:13" x14ac:dyDescent="0.3">
      <c r="A20" s="6">
        <f t="shared" si="4"/>
        <v>550</v>
      </c>
      <c r="C20" s="15">
        <v>0.94825500000000007</v>
      </c>
      <c r="D20" s="15">
        <f t="shared" si="1"/>
        <v>0.94825499999999996</v>
      </c>
      <c r="E20" s="2">
        <f t="shared" si="2"/>
        <v>0</v>
      </c>
      <c r="G20" s="16">
        <f t="shared" si="3"/>
        <v>11.425000000000001</v>
      </c>
      <c r="H20" s="16">
        <f t="shared" si="5"/>
        <v>284.57499999999999</v>
      </c>
      <c r="I20" s="15">
        <f t="shared" si="0"/>
        <v>0.98759326739545383</v>
      </c>
      <c r="K20" s="23">
        <v>0.93648950000000009</v>
      </c>
      <c r="L20" s="23">
        <f t="shared" si="6"/>
        <v>0.93649000000000004</v>
      </c>
      <c r="M20" s="2">
        <f t="shared" si="7"/>
        <v>0</v>
      </c>
    </row>
    <row r="21" spans="1:13" x14ac:dyDescent="0.3">
      <c r="A21" s="6">
        <f t="shared" si="4"/>
        <v>600</v>
      </c>
      <c r="C21" s="15">
        <v>0.9436540000000001</v>
      </c>
      <c r="D21" s="15">
        <f t="shared" si="1"/>
        <v>0.94365500000000002</v>
      </c>
      <c r="E21" s="2">
        <f t="shared" si="2"/>
        <v>0</v>
      </c>
      <c r="G21" s="16">
        <f t="shared" si="3"/>
        <v>11.1</v>
      </c>
      <c r="H21" s="16">
        <f t="shared" si="5"/>
        <v>284.25</v>
      </c>
      <c r="I21" s="15">
        <f t="shared" si="0"/>
        <v>0.98646538261322236</v>
      </c>
      <c r="K21" s="23">
        <v>0.93088180000000009</v>
      </c>
      <c r="L21" s="23">
        <f t="shared" si="6"/>
        <v>0.93088199999999999</v>
      </c>
      <c r="M21" s="2">
        <f t="shared" si="7"/>
        <v>0</v>
      </c>
    </row>
    <row r="22" spans="1:13" x14ac:dyDescent="0.3">
      <c r="A22" s="6">
        <f t="shared" si="4"/>
        <v>650</v>
      </c>
      <c r="C22" s="15">
        <v>0.9390710000000001</v>
      </c>
      <c r="D22" s="15">
        <f t="shared" si="1"/>
        <v>0.93907099999999999</v>
      </c>
      <c r="E22" s="2">
        <f t="shared" si="2"/>
        <v>0</v>
      </c>
      <c r="G22" s="16">
        <f t="shared" si="3"/>
        <v>10.775</v>
      </c>
      <c r="H22" s="16">
        <f t="shared" si="5"/>
        <v>283.92499999999995</v>
      </c>
      <c r="I22" s="15">
        <f t="shared" si="0"/>
        <v>0.98533749783099067</v>
      </c>
      <c r="K22" s="23">
        <v>0.92530180000000017</v>
      </c>
      <c r="L22" s="23">
        <f t="shared" si="6"/>
        <v>0.92530199999999996</v>
      </c>
      <c r="M22" s="2">
        <f t="shared" si="7"/>
        <v>0</v>
      </c>
    </row>
    <row r="23" spans="1:13" x14ac:dyDescent="0.3">
      <c r="A23" s="6">
        <f t="shared" si="4"/>
        <v>700</v>
      </c>
      <c r="C23" s="15">
        <v>0.93450500000000014</v>
      </c>
      <c r="D23" s="15">
        <f t="shared" si="1"/>
        <v>0.93450500000000003</v>
      </c>
      <c r="E23" s="2">
        <f t="shared" si="2"/>
        <v>0</v>
      </c>
      <c r="G23" s="16">
        <f t="shared" si="3"/>
        <v>10.45</v>
      </c>
      <c r="H23" s="16">
        <f t="shared" si="5"/>
        <v>283.59999999999997</v>
      </c>
      <c r="I23" s="15">
        <f t="shared" si="0"/>
        <v>0.98420961304875931</v>
      </c>
      <c r="K23" s="23">
        <v>0.91974830000000007</v>
      </c>
      <c r="L23" s="23">
        <f t="shared" si="6"/>
        <v>0.91974900000000004</v>
      </c>
      <c r="M23" s="2">
        <f t="shared" si="7"/>
        <v>0</v>
      </c>
    </row>
    <row r="24" spans="1:13" x14ac:dyDescent="0.3">
      <c r="A24" s="6">
        <f t="shared" si="4"/>
        <v>750</v>
      </c>
      <c r="C24" s="15">
        <v>0.92995500000000009</v>
      </c>
      <c r="D24" s="15">
        <f t="shared" si="1"/>
        <v>0.929956</v>
      </c>
      <c r="E24" s="2">
        <f t="shared" si="2"/>
        <v>0</v>
      </c>
      <c r="G24" s="16">
        <f t="shared" si="3"/>
        <v>10.125</v>
      </c>
      <c r="H24" s="16">
        <f t="shared" si="5"/>
        <v>283.27499999999998</v>
      </c>
      <c r="I24" s="15">
        <f t="shared" si="0"/>
        <v>0.98308172826652784</v>
      </c>
      <c r="K24" s="23">
        <v>0.91422260000000011</v>
      </c>
      <c r="L24" s="23">
        <f t="shared" si="6"/>
        <v>0.91422199999999998</v>
      </c>
      <c r="M24" s="2">
        <f t="shared" si="7"/>
        <v>0</v>
      </c>
    </row>
    <row r="25" spans="1:13" x14ac:dyDescent="0.3">
      <c r="A25" s="6">
        <f t="shared" si="4"/>
        <v>800</v>
      </c>
      <c r="C25" s="15">
        <v>0.925423</v>
      </c>
      <c r="D25" s="15">
        <f t="shared" si="1"/>
        <v>0.92542400000000002</v>
      </c>
      <c r="E25" s="2">
        <f t="shared" si="2"/>
        <v>0</v>
      </c>
      <c r="G25" s="16">
        <f t="shared" si="3"/>
        <v>9.8000000000000007</v>
      </c>
      <c r="H25" s="16">
        <f t="shared" si="5"/>
        <v>282.95</v>
      </c>
      <c r="I25" s="15">
        <f t="shared" si="0"/>
        <v>0.98195384348429637</v>
      </c>
      <c r="K25" s="23">
        <v>0.90872240000000015</v>
      </c>
      <c r="L25" s="23">
        <f t="shared" si="6"/>
        <v>0.90872299999999995</v>
      </c>
      <c r="M25" s="2">
        <f t="shared" si="7"/>
        <v>0</v>
      </c>
    </row>
    <row r="26" spans="1:13" x14ac:dyDescent="0.3">
      <c r="A26" s="6">
        <f t="shared" si="4"/>
        <v>850</v>
      </c>
      <c r="C26" s="15">
        <v>0.92090800000000006</v>
      </c>
      <c r="D26" s="15">
        <f t="shared" si="1"/>
        <v>0.92090799999999995</v>
      </c>
      <c r="E26" s="2">
        <f t="shared" si="2"/>
        <v>0</v>
      </c>
      <c r="G26" s="16">
        <f t="shared" si="3"/>
        <v>9.4750000000000014</v>
      </c>
      <c r="H26" s="16">
        <f t="shared" si="5"/>
        <v>282.625</v>
      </c>
      <c r="I26" s="15">
        <f t="shared" si="0"/>
        <v>0.98082595870206501</v>
      </c>
      <c r="K26" s="23">
        <v>0.90324990000000005</v>
      </c>
      <c r="L26" s="23">
        <f t="shared" si="6"/>
        <v>0.90325</v>
      </c>
      <c r="M26" s="2">
        <f t="shared" si="7"/>
        <v>0</v>
      </c>
    </row>
    <row r="27" spans="1:13" x14ac:dyDescent="0.3">
      <c r="A27" s="6">
        <f t="shared" si="4"/>
        <v>900</v>
      </c>
      <c r="C27" s="15">
        <v>0.91640900000000003</v>
      </c>
      <c r="D27" s="15">
        <f t="shared" si="1"/>
        <v>0.91640999999999995</v>
      </c>
      <c r="E27" s="2">
        <f t="shared" si="2"/>
        <v>0</v>
      </c>
      <c r="G27" s="16">
        <f t="shared" si="3"/>
        <v>9.15</v>
      </c>
      <c r="H27" s="16">
        <f t="shared" si="5"/>
        <v>282.29999999999995</v>
      </c>
      <c r="I27" s="15">
        <f t="shared" si="0"/>
        <v>0.97969807391983332</v>
      </c>
      <c r="K27" s="23">
        <v>0.89780409999999999</v>
      </c>
      <c r="L27" s="23">
        <f t="shared" si="6"/>
        <v>0.89780499999999996</v>
      </c>
      <c r="M27" s="2">
        <f t="shared" si="7"/>
        <v>0</v>
      </c>
    </row>
    <row r="28" spans="1:13" x14ac:dyDescent="0.3">
      <c r="A28" s="6">
        <f t="shared" si="4"/>
        <v>950</v>
      </c>
      <c r="C28" s="15">
        <v>0.91192800000000007</v>
      </c>
      <c r="D28" s="15">
        <f t="shared" si="1"/>
        <v>0.91192799999999996</v>
      </c>
      <c r="E28" s="2">
        <f t="shared" si="2"/>
        <v>0</v>
      </c>
      <c r="G28" s="16">
        <f t="shared" si="3"/>
        <v>8.8249999999999993</v>
      </c>
      <c r="H28" s="16">
        <f t="shared" si="5"/>
        <v>281.97499999999997</v>
      </c>
      <c r="I28" s="15">
        <f t="shared" si="0"/>
        <v>0.97857018913760185</v>
      </c>
      <c r="K28" s="23">
        <v>0.89238490000000015</v>
      </c>
      <c r="L28" s="23">
        <f t="shared" si="6"/>
        <v>0.89238499999999998</v>
      </c>
      <c r="M28" s="2">
        <f t="shared" si="7"/>
        <v>0</v>
      </c>
    </row>
    <row r="29" spans="1:13" x14ac:dyDescent="0.3">
      <c r="A29" s="6">
        <f t="shared" si="4"/>
        <v>1000</v>
      </c>
      <c r="C29" s="15">
        <v>0.90746300000000013</v>
      </c>
      <c r="D29" s="15">
        <f t="shared" si="1"/>
        <v>0.90746300000000002</v>
      </c>
      <c r="E29" s="2">
        <f t="shared" si="2"/>
        <v>0</v>
      </c>
      <c r="G29" s="16">
        <f t="shared" si="3"/>
        <v>8.5</v>
      </c>
      <c r="H29" s="16">
        <f t="shared" si="5"/>
        <v>281.64999999999998</v>
      </c>
      <c r="I29" s="15">
        <f t="shared" si="0"/>
        <v>0.97744230435537049</v>
      </c>
      <c r="K29" s="23">
        <v>0.88699329999999998</v>
      </c>
      <c r="L29" s="23">
        <f t="shared" si="6"/>
        <v>0.88699300000000003</v>
      </c>
      <c r="M29" s="2">
        <f t="shared" si="7"/>
        <v>0</v>
      </c>
    </row>
    <row r="30" spans="1:13" x14ac:dyDescent="0.3">
      <c r="A30" s="6">
        <f t="shared" si="4"/>
        <v>1050</v>
      </c>
      <c r="C30" s="15">
        <v>0.90301500000000012</v>
      </c>
      <c r="D30" s="15">
        <f t="shared" si="1"/>
        <v>0.90301500000000001</v>
      </c>
      <c r="E30" s="2">
        <f t="shared" si="2"/>
        <v>0</v>
      </c>
      <c r="G30" s="16">
        <f t="shared" si="3"/>
        <v>8.1750000000000007</v>
      </c>
      <c r="H30" s="16">
        <f t="shared" si="5"/>
        <v>281.32499999999999</v>
      </c>
      <c r="I30" s="15">
        <f t="shared" si="0"/>
        <v>0.97631441957313903</v>
      </c>
      <c r="K30" s="23">
        <v>0.88162640000000003</v>
      </c>
      <c r="L30" s="23">
        <f t="shared" si="6"/>
        <v>0.88162600000000002</v>
      </c>
      <c r="M30" s="2">
        <f t="shared" si="7"/>
        <v>0</v>
      </c>
    </row>
    <row r="31" spans="1:13" x14ac:dyDescent="0.3">
      <c r="A31" s="6">
        <f t="shared" si="4"/>
        <v>1100</v>
      </c>
      <c r="C31" s="15">
        <v>0.89858400000000005</v>
      </c>
      <c r="D31" s="15">
        <f t="shared" si="1"/>
        <v>0.89858400000000005</v>
      </c>
      <c r="E31" s="2">
        <f t="shared" si="2"/>
        <v>0</v>
      </c>
      <c r="G31" s="16">
        <f t="shared" si="3"/>
        <v>7.8500000000000005</v>
      </c>
      <c r="H31" s="16">
        <f t="shared" si="5"/>
        <v>281</v>
      </c>
      <c r="I31" s="15">
        <f t="shared" si="0"/>
        <v>0.97518653479090756</v>
      </c>
      <c r="K31" s="23">
        <v>0.87628720000000004</v>
      </c>
      <c r="L31" s="23">
        <f t="shared" si="6"/>
        <v>0.87628600000000001</v>
      </c>
      <c r="M31" s="2">
        <f t="shared" si="7"/>
        <v>0</v>
      </c>
    </row>
    <row r="32" spans="1:13" x14ac:dyDescent="0.3">
      <c r="A32" s="6">
        <f t="shared" si="4"/>
        <v>1150</v>
      </c>
      <c r="C32" s="15">
        <v>0.89416899999999999</v>
      </c>
      <c r="D32" s="15">
        <f t="shared" si="1"/>
        <v>0.89416899999999999</v>
      </c>
      <c r="E32" s="2">
        <f t="shared" si="2"/>
        <v>0</v>
      </c>
      <c r="G32" s="16">
        <f t="shared" si="3"/>
        <v>7.5250000000000004</v>
      </c>
      <c r="H32" s="16">
        <f t="shared" si="5"/>
        <v>280.67499999999995</v>
      </c>
      <c r="I32" s="15">
        <f t="shared" si="0"/>
        <v>0.97405865000867597</v>
      </c>
      <c r="K32" s="23">
        <v>0.87097259999999999</v>
      </c>
      <c r="L32" s="23">
        <f t="shared" si="6"/>
        <v>0.870973</v>
      </c>
      <c r="M32" s="2">
        <f t="shared" si="7"/>
        <v>0</v>
      </c>
    </row>
    <row r="33" spans="1:13" x14ac:dyDescent="0.3">
      <c r="A33" s="6">
        <f t="shared" si="4"/>
        <v>1200</v>
      </c>
      <c r="C33" s="15">
        <v>0.88977100000000009</v>
      </c>
      <c r="D33" s="15">
        <f t="shared" si="1"/>
        <v>0.88977099999999998</v>
      </c>
      <c r="E33" s="2">
        <f t="shared" si="2"/>
        <v>0</v>
      </c>
      <c r="G33" s="16">
        <f t="shared" si="3"/>
        <v>7.2</v>
      </c>
      <c r="H33" s="16">
        <f t="shared" si="5"/>
        <v>280.34999999999997</v>
      </c>
      <c r="I33" s="15">
        <f t="shared" si="0"/>
        <v>0.9729307652264445</v>
      </c>
      <c r="K33" s="23">
        <v>0.86568570000000011</v>
      </c>
      <c r="L33" s="23">
        <f t="shared" si="6"/>
        <v>0.86568500000000004</v>
      </c>
      <c r="M33" s="2">
        <f t="shared" si="7"/>
        <v>0</v>
      </c>
    </row>
    <row r="34" spans="1:13" x14ac:dyDescent="0.3">
      <c r="A34" s="6">
        <f t="shared" si="4"/>
        <v>1250</v>
      </c>
      <c r="C34" s="15">
        <v>0.88538899999999998</v>
      </c>
      <c r="D34" s="15">
        <f t="shared" si="1"/>
        <v>0.88538899999999998</v>
      </c>
      <c r="E34" s="2">
        <f t="shared" si="2"/>
        <v>0</v>
      </c>
      <c r="G34" s="16">
        <f t="shared" si="3"/>
        <v>6.875</v>
      </c>
      <c r="H34" s="16">
        <f t="shared" si="5"/>
        <v>280.02499999999998</v>
      </c>
      <c r="I34" s="15">
        <f t="shared" si="0"/>
        <v>0.97180288044421304</v>
      </c>
      <c r="K34" s="23">
        <v>0.86042340000000006</v>
      </c>
      <c r="L34" s="23">
        <f t="shared" si="6"/>
        <v>0.86042300000000005</v>
      </c>
      <c r="M34" s="2">
        <f t="shared" si="7"/>
        <v>0</v>
      </c>
    </row>
    <row r="35" spans="1:13" x14ac:dyDescent="0.3">
      <c r="A35" s="6">
        <f t="shared" si="4"/>
        <v>1300</v>
      </c>
      <c r="C35" s="15">
        <v>0.88102400000000003</v>
      </c>
      <c r="D35" s="15">
        <f t="shared" si="1"/>
        <v>0.88102400000000003</v>
      </c>
      <c r="E35" s="2">
        <f t="shared" si="2"/>
        <v>0</v>
      </c>
      <c r="G35" s="16">
        <f t="shared" si="3"/>
        <v>6.5500000000000007</v>
      </c>
      <c r="H35" s="16">
        <f t="shared" si="5"/>
        <v>279.7</v>
      </c>
      <c r="I35" s="15">
        <f t="shared" si="0"/>
        <v>0.97067499566198168</v>
      </c>
      <c r="K35" s="23">
        <v>0.85518780000000005</v>
      </c>
      <c r="L35" s="23">
        <f t="shared" si="6"/>
        <v>0.85518799999999995</v>
      </c>
      <c r="M35" s="2">
        <f t="shared" si="7"/>
        <v>0</v>
      </c>
    </row>
    <row r="36" spans="1:13" x14ac:dyDescent="0.3">
      <c r="A36" s="6">
        <f t="shared" si="4"/>
        <v>1350</v>
      </c>
      <c r="C36" s="15">
        <v>0.87667600000000001</v>
      </c>
      <c r="D36" s="15">
        <f t="shared" si="1"/>
        <v>0.87667600000000001</v>
      </c>
      <c r="E36" s="2">
        <f t="shared" si="2"/>
        <v>0</v>
      </c>
      <c r="G36" s="16">
        <f t="shared" si="3"/>
        <v>6.2249999999999996</v>
      </c>
      <c r="H36" s="16">
        <f t="shared" si="5"/>
        <v>279.375</v>
      </c>
      <c r="I36" s="15">
        <f t="shared" si="0"/>
        <v>0.96954711087975021</v>
      </c>
      <c r="K36" s="23">
        <v>0.84997880000000015</v>
      </c>
      <c r="L36" s="23">
        <f t="shared" si="6"/>
        <v>0.84997800000000001</v>
      </c>
      <c r="M36" s="2">
        <f t="shared" si="7"/>
        <v>0</v>
      </c>
    </row>
    <row r="37" spans="1:13" x14ac:dyDescent="0.3">
      <c r="A37" s="6">
        <f t="shared" si="4"/>
        <v>1400</v>
      </c>
      <c r="C37" s="15">
        <v>0.87234300000000009</v>
      </c>
      <c r="D37" s="15">
        <f t="shared" si="1"/>
        <v>0.87234299999999998</v>
      </c>
      <c r="E37" s="2">
        <f t="shared" si="2"/>
        <v>0</v>
      </c>
      <c r="G37" s="16">
        <f t="shared" si="3"/>
        <v>5.9</v>
      </c>
      <c r="H37" s="16">
        <f t="shared" si="5"/>
        <v>279.04999999999995</v>
      </c>
      <c r="I37" s="15">
        <f t="shared" si="0"/>
        <v>0.96841922609751863</v>
      </c>
      <c r="K37" s="23">
        <v>0.84479450000000011</v>
      </c>
      <c r="L37" s="23">
        <f t="shared" si="6"/>
        <v>0.84479400000000004</v>
      </c>
      <c r="M37" s="2">
        <f t="shared" si="7"/>
        <v>0</v>
      </c>
    </row>
    <row r="38" spans="1:13" x14ac:dyDescent="0.3">
      <c r="A38" s="6">
        <f t="shared" si="4"/>
        <v>1450</v>
      </c>
      <c r="C38" s="15">
        <v>0.86802800000000002</v>
      </c>
      <c r="D38" s="15">
        <f t="shared" si="1"/>
        <v>0.86802800000000002</v>
      </c>
      <c r="E38" s="2">
        <f t="shared" si="2"/>
        <v>0</v>
      </c>
      <c r="G38" s="16">
        <f t="shared" si="3"/>
        <v>5.5750000000000011</v>
      </c>
      <c r="H38" s="16">
        <f t="shared" si="5"/>
        <v>278.72499999999997</v>
      </c>
      <c r="I38" s="15">
        <f t="shared" si="0"/>
        <v>0.96729134131528716</v>
      </c>
      <c r="K38" s="23">
        <v>0.83963579999999993</v>
      </c>
      <c r="L38" s="23">
        <f t="shared" si="6"/>
        <v>0.83963500000000002</v>
      </c>
      <c r="M38" s="2">
        <f t="shared" si="7"/>
        <v>0</v>
      </c>
    </row>
    <row r="39" spans="1:13" x14ac:dyDescent="0.3">
      <c r="A39" s="6">
        <f t="shared" si="4"/>
        <v>1500</v>
      </c>
      <c r="C39" s="15">
        <v>0.86372800000000005</v>
      </c>
      <c r="D39" s="15">
        <f t="shared" si="1"/>
        <v>0.86372800000000005</v>
      </c>
      <c r="E39" s="2">
        <f t="shared" si="2"/>
        <v>0</v>
      </c>
      <c r="G39" s="16">
        <f t="shared" si="3"/>
        <v>5.25</v>
      </c>
      <c r="H39" s="16">
        <f t="shared" si="5"/>
        <v>278.39999999999998</v>
      </c>
      <c r="I39" s="15">
        <f t="shared" si="0"/>
        <v>0.96616345653305569</v>
      </c>
      <c r="K39" s="23">
        <v>0.83450279999999999</v>
      </c>
      <c r="L39" s="23">
        <f t="shared" si="6"/>
        <v>0.83450199999999997</v>
      </c>
      <c r="M39" s="2">
        <f t="shared" si="7"/>
        <v>0</v>
      </c>
    </row>
    <row r="40" spans="1:13" x14ac:dyDescent="0.3">
      <c r="A40" s="6">
        <f t="shared" si="4"/>
        <v>1550</v>
      </c>
      <c r="C40" s="15">
        <v>0.85944500000000001</v>
      </c>
      <c r="D40" s="15">
        <f t="shared" si="1"/>
        <v>0.85944500000000001</v>
      </c>
      <c r="E40" s="2">
        <f t="shared" si="2"/>
        <v>0</v>
      </c>
      <c r="G40" s="16">
        <f t="shared" si="3"/>
        <v>4.9250000000000007</v>
      </c>
      <c r="H40" s="16">
        <f t="shared" si="5"/>
        <v>278.07499999999999</v>
      </c>
      <c r="I40" s="15">
        <f t="shared" si="0"/>
        <v>0.96503557175082422</v>
      </c>
      <c r="K40" s="23">
        <v>0.82939550000000006</v>
      </c>
      <c r="L40" s="23">
        <f t="shared" si="6"/>
        <v>0.82939499999999999</v>
      </c>
      <c r="M40" s="2">
        <f t="shared" si="7"/>
        <v>0</v>
      </c>
    </row>
    <row r="41" spans="1:13" x14ac:dyDescent="0.3">
      <c r="A41" s="6">
        <f t="shared" si="4"/>
        <v>1600</v>
      </c>
      <c r="C41" s="15">
        <v>0.8551780000000001</v>
      </c>
      <c r="D41" s="15">
        <f t="shared" si="1"/>
        <v>0.85517799999999999</v>
      </c>
      <c r="E41" s="2">
        <f t="shared" si="2"/>
        <v>0</v>
      </c>
      <c r="G41" s="16">
        <f t="shared" si="3"/>
        <v>4.5999999999999996</v>
      </c>
      <c r="H41" s="16">
        <f t="shared" si="5"/>
        <v>277.75</v>
      </c>
      <c r="I41" s="15">
        <f t="shared" si="0"/>
        <v>0.96390768696859286</v>
      </c>
      <c r="K41" s="23">
        <v>0.82431290000000002</v>
      </c>
      <c r="L41" s="23">
        <f t="shared" si="6"/>
        <v>0.82431299999999996</v>
      </c>
      <c r="M41" s="2">
        <f t="shared" si="7"/>
        <v>0</v>
      </c>
    </row>
    <row r="42" spans="1:13" x14ac:dyDescent="0.3">
      <c r="A42" s="6">
        <f t="shared" si="4"/>
        <v>1650</v>
      </c>
      <c r="C42" s="15">
        <v>0.85092800000000013</v>
      </c>
      <c r="D42" s="15">
        <f t="shared" si="1"/>
        <v>0.85092800000000002</v>
      </c>
      <c r="E42" s="2">
        <f t="shared" si="2"/>
        <v>0</v>
      </c>
      <c r="G42" s="16">
        <f t="shared" si="3"/>
        <v>4.2750000000000004</v>
      </c>
      <c r="H42" s="16">
        <f t="shared" si="5"/>
        <v>277.42499999999995</v>
      </c>
      <c r="I42" s="15">
        <f t="shared" si="0"/>
        <v>0.96277980218636117</v>
      </c>
      <c r="K42" s="23">
        <v>0.81925589999999993</v>
      </c>
      <c r="L42" s="23">
        <f t="shared" si="6"/>
        <v>0.81925599999999998</v>
      </c>
      <c r="M42" s="2">
        <f t="shared" si="7"/>
        <v>0</v>
      </c>
    </row>
    <row r="43" spans="1:13" x14ac:dyDescent="0.3">
      <c r="A43" s="6">
        <f t="shared" si="4"/>
        <v>1700</v>
      </c>
      <c r="C43" s="15">
        <v>0.84669399999999995</v>
      </c>
      <c r="D43" s="15">
        <f t="shared" si="1"/>
        <v>0.84669399999999995</v>
      </c>
      <c r="E43" s="2">
        <f t="shared" si="2"/>
        <v>0</v>
      </c>
      <c r="G43" s="16">
        <f t="shared" si="3"/>
        <v>3.9500000000000011</v>
      </c>
      <c r="H43" s="16">
        <f t="shared" si="5"/>
        <v>277.09999999999997</v>
      </c>
      <c r="I43" s="15">
        <f t="shared" si="0"/>
        <v>0.9616519174041297</v>
      </c>
      <c r="K43" s="23">
        <v>0.81422450000000013</v>
      </c>
      <c r="L43" s="23">
        <f t="shared" si="6"/>
        <v>0.81422399999999995</v>
      </c>
      <c r="M43" s="2">
        <f t="shared" si="7"/>
        <v>0</v>
      </c>
    </row>
    <row r="44" spans="1:13" x14ac:dyDescent="0.3">
      <c r="A44" s="6">
        <f t="shared" si="4"/>
        <v>1750</v>
      </c>
      <c r="C44" s="15">
        <v>0.84247499999999997</v>
      </c>
      <c r="D44" s="15">
        <f t="shared" si="1"/>
        <v>0.84247499999999997</v>
      </c>
      <c r="E44" s="2">
        <f t="shared" si="2"/>
        <v>0</v>
      </c>
      <c r="G44" s="16">
        <f t="shared" si="3"/>
        <v>3.625</v>
      </c>
      <c r="H44" s="16">
        <f t="shared" si="5"/>
        <v>276.77499999999998</v>
      </c>
      <c r="I44" s="15">
        <f t="shared" si="0"/>
        <v>0.96052403262189834</v>
      </c>
      <c r="K44" s="23">
        <v>0.80921790000000005</v>
      </c>
      <c r="L44" s="23">
        <f t="shared" si="6"/>
        <v>0.80921699999999996</v>
      </c>
      <c r="M44" s="2">
        <f t="shared" si="7"/>
        <v>0</v>
      </c>
    </row>
    <row r="45" spans="1:13" x14ac:dyDescent="0.3">
      <c r="A45" s="6">
        <f t="shared" si="4"/>
        <v>1800</v>
      </c>
      <c r="C45" s="15">
        <v>0.83827300000000005</v>
      </c>
      <c r="D45" s="15">
        <f t="shared" si="1"/>
        <v>0.83827300000000005</v>
      </c>
      <c r="E45" s="2">
        <f t="shared" si="2"/>
        <v>0</v>
      </c>
      <c r="G45" s="16">
        <f t="shared" si="3"/>
        <v>3.3000000000000007</v>
      </c>
      <c r="H45" s="16">
        <f t="shared" si="5"/>
        <v>276.45</v>
      </c>
      <c r="I45" s="15">
        <f t="shared" si="0"/>
        <v>0.95939614783966687</v>
      </c>
      <c r="K45" s="23">
        <v>0.8042359</v>
      </c>
      <c r="L45" s="23">
        <f t="shared" si="6"/>
        <v>0.80423500000000003</v>
      </c>
      <c r="M45" s="2">
        <f t="shared" si="7"/>
        <v>0</v>
      </c>
    </row>
    <row r="46" spans="1:13" x14ac:dyDescent="0.3">
      <c r="A46" s="6">
        <f t="shared" si="4"/>
        <v>1850</v>
      </c>
      <c r="C46" s="15">
        <v>0.83408700000000013</v>
      </c>
      <c r="D46" s="15">
        <f t="shared" si="1"/>
        <v>0.83408700000000002</v>
      </c>
      <c r="E46" s="2">
        <f t="shared" si="2"/>
        <v>0</v>
      </c>
      <c r="G46" s="16">
        <f t="shared" si="3"/>
        <v>2.9750000000000014</v>
      </c>
      <c r="H46" s="16">
        <f t="shared" si="5"/>
        <v>276.125</v>
      </c>
      <c r="I46" s="15">
        <f t="shared" si="0"/>
        <v>0.9582682630574354</v>
      </c>
      <c r="K46" s="23">
        <v>0.79927950000000003</v>
      </c>
      <c r="L46" s="23">
        <f t="shared" si="6"/>
        <v>0.79927800000000004</v>
      </c>
      <c r="M46" s="2">
        <f t="shared" si="7"/>
        <v>0</v>
      </c>
    </row>
    <row r="47" spans="1:13" x14ac:dyDescent="0.3">
      <c r="A47" s="6">
        <f t="shared" si="4"/>
        <v>1900</v>
      </c>
      <c r="C47" s="15">
        <v>0.82991700000000002</v>
      </c>
      <c r="D47" s="15">
        <f t="shared" si="1"/>
        <v>0.82991700000000002</v>
      </c>
      <c r="E47" s="2">
        <f t="shared" si="2"/>
        <v>0</v>
      </c>
      <c r="G47" s="16">
        <f t="shared" si="3"/>
        <v>2.6500000000000004</v>
      </c>
      <c r="H47" s="16">
        <f t="shared" si="5"/>
        <v>275.79999999999995</v>
      </c>
      <c r="I47" s="15">
        <f t="shared" si="0"/>
        <v>0.95714037827520382</v>
      </c>
      <c r="K47" s="23">
        <v>0.79434690000000008</v>
      </c>
      <c r="L47" s="23">
        <f t="shared" si="6"/>
        <v>0.794346</v>
      </c>
      <c r="M47" s="2">
        <f t="shared" si="7"/>
        <v>0</v>
      </c>
    </row>
    <row r="48" spans="1:13" x14ac:dyDescent="0.3">
      <c r="A48" s="6">
        <f t="shared" si="4"/>
        <v>1950</v>
      </c>
      <c r="C48" s="15">
        <v>0.82576300000000014</v>
      </c>
      <c r="D48" s="15">
        <f t="shared" si="1"/>
        <v>0.82576300000000002</v>
      </c>
      <c r="E48" s="2">
        <f t="shared" si="2"/>
        <v>0</v>
      </c>
      <c r="G48" s="16">
        <f t="shared" si="3"/>
        <v>2.3250000000000011</v>
      </c>
      <c r="H48" s="16">
        <f t="shared" si="5"/>
        <v>275.47499999999997</v>
      </c>
      <c r="I48" s="15">
        <f t="shared" si="0"/>
        <v>0.95601249349297235</v>
      </c>
      <c r="K48" s="23">
        <v>0.78943990000000008</v>
      </c>
      <c r="L48" s="23">
        <f t="shared" si="6"/>
        <v>0.789439</v>
      </c>
      <c r="M48" s="2">
        <f t="shared" si="7"/>
        <v>0</v>
      </c>
    </row>
    <row r="49" spans="1:13" x14ac:dyDescent="0.3">
      <c r="A49" s="40">
        <f t="shared" si="4"/>
        <v>2000</v>
      </c>
      <c r="B49" s="40"/>
      <c r="C49" s="17">
        <v>0.82162400000000013</v>
      </c>
      <c r="D49" s="15">
        <f t="shared" si="1"/>
        <v>0.82162500000000005</v>
      </c>
      <c r="E49" s="2">
        <f t="shared" si="2"/>
        <v>0</v>
      </c>
      <c r="G49" s="16">
        <f t="shared" si="3"/>
        <v>2</v>
      </c>
      <c r="H49" s="16">
        <f t="shared" si="5"/>
        <v>275.14999999999998</v>
      </c>
      <c r="I49" s="15">
        <f t="shared" si="0"/>
        <v>0.95488460871074088</v>
      </c>
      <c r="K49" s="33">
        <v>0.78455660000000005</v>
      </c>
      <c r="L49" s="23">
        <f t="shared" si="6"/>
        <v>0.78455600000000003</v>
      </c>
      <c r="M49" s="2">
        <f t="shared" si="7"/>
        <v>0</v>
      </c>
    </row>
    <row r="50" spans="1:13" x14ac:dyDescent="0.3">
      <c r="A50" s="6">
        <f t="shared" si="4"/>
        <v>2050</v>
      </c>
      <c r="C50" s="15">
        <v>0.81750200000000006</v>
      </c>
      <c r="D50" s="15">
        <f t="shared" si="1"/>
        <v>0.81750199999999995</v>
      </c>
      <c r="E50" s="2">
        <f t="shared" si="2"/>
        <v>0</v>
      </c>
      <c r="G50" s="16">
        <f t="shared" si="3"/>
        <v>1.6750000000000007</v>
      </c>
      <c r="H50" s="16">
        <f t="shared" si="5"/>
        <v>274.82499999999999</v>
      </c>
      <c r="I50" s="15">
        <f t="shared" si="0"/>
        <v>0.95375672392850952</v>
      </c>
      <c r="K50" s="33">
        <v>0.779698</v>
      </c>
      <c r="L50" s="23">
        <f t="shared" si="6"/>
        <v>0.779698</v>
      </c>
      <c r="M50" s="2">
        <f t="shared" si="7"/>
        <v>0</v>
      </c>
    </row>
    <row r="51" spans="1:13" x14ac:dyDescent="0.3">
      <c r="A51" s="6">
        <f t="shared" si="4"/>
        <v>2100</v>
      </c>
      <c r="C51" s="15">
        <v>0.81339600000000001</v>
      </c>
      <c r="D51" s="15">
        <f t="shared" si="1"/>
        <v>0.81339600000000001</v>
      </c>
      <c r="E51" s="2">
        <f t="shared" si="2"/>
        <v>0</v>
      </c>
      <c r="G51" s="16">
        <f t="shared" si="3"/>
        <v>1.3500000000000014</v>
      </c>
      <c r="H51" s="16">
        <f t="shared" si="5"/>
        <v>274.5</v>
      </c>
      <c r="I51" s="15">
        <f t="shared" si="0"/>
        <v>0.95262883914627805</v>
      </c>
      <c r="K51" s="33">
        <v>0.77486410000000006</v>
      </c>
      <c r="L51" s="23">
        <f t="shared" si="6"/>
        <v>0.774864</v>
      </c>
      <c r="M51" s="2">
        <f t="shared" si="7"/>
        <v>0</v>
      </c>
    </row>
    <row r="52" spans="1:13" x14ac:dyDescent="0.3">
      <c r="A52" s="6">
        <f t="shared" si="4"/>
        <v>2150</v>
      </c>
      <c r="C52" s="15">
        <v>0.80930500000000005</v>
      </c>
      <c r="D52" s="15">
        <f t="shared" si="1"/>
        <v>0.80930500000000005</v>
      </c>
      <c r="E52" s="2">
        <f t="shared" si="2"/>
        <v>0</v>
      </c>
      <c r="G52" s="16">
        <f t="shared" si="3"/>
        <v>1.0250000000000004</v>
      </c>
      <c r="H52" s="16">
        <f t="shared" si="5"/>
        <v>274.17499999999995</v>
      </c>
      <c r="I52" s="15">
        <f t="shared" si="0"/>
        <v>0.95150095436404647</v>
      </c>
      <c r="K52" s="33">
        <v>0.77005480000000004</v>
      </c>
      <c r="L52" s="23">
        <f t="shared" si="6"/>
        <v>0.77005400000000002</v>
      </c>
      <c r="M52" s="2">
        <f t="shared" si="7"/>
        <v>0</v>
      </c>
    </row>
    <row r="53" spans="1:13" x14ac:dyDescent="0.3">
      <c r="A53" s="6">
        <f t="shared" si="4"/>
        <v>2200</v>
      </c>
      <c r="C53" s="15">
        <v>0.80523000000000011</v>
      </c>
      <c r="D53" s="15">
        <f t="shared" si="1"/>
        <v>0.80523</v>
      </c>
      <c r="E53" s="2">
        <f t="shared" si="2"/>
        <v>0</v>
      </c>
      <c r="G53" s="16">
        <f t="shared" si="3"/>
        <v>0.70000000000000107</v>
      </c>
      <c r="H53" s="16">
        <f t="shared" si="5"/>
        <v>273.84999999999997</v>
      </c>
      <c r="I53" s="15">
        <f t="shared" si="0"/>
        <v>0.950373069581815</v>
      </c>
      <c r="K53" s="33">
        <v>0.76526920000000009</v>
      </c>
      <c r="L53" s="23">
        <f t="shared" si="6"/>
        <v>0.76526799999999995</v>
      </c>
      <c r="M53" s="2">
        <f t="shared" si="7"/>
        <v>0</v>
      </c>
    </row>
    <row r="54" spans="1:13" x14ac:dyDescent="0.3">
      <c r="A54" s="6">
        <f t="shared" si="4"/>
        <v>2250</v>
      </c>
      <c r="C54" s="15">
        <v>0.80117100000000008</v>
      </c>
      <c r="D54" s="15">
        <f t="shared" si="1"/>
        <v>0.80117099999999997</v>
      </c>
      <c r="E54" s="2">
        <f t="shared" si="2"/>
        <v>0</v>
      </c>
      <c r="G54" s="16">
        <f t="shared" si="3"/>
        <v>0.375</v>
      </c>
      <c r="H54" s="16">
        <f t="shared" si="5"/>
        <v>273.52499999999998</v>
      </c>
      <c r="I54" s="15">
        <f t="shared" si="0"/>
        <v>0.94924518479958353</v>
      </c>
      <c r="K54" s="33">
        <v>0.7605073</v>
      </c>
      <c r="L54" s="23">
        <f t="shared" si="6"/>
        <v>0.76050700000000004</v>
      </c>
      <c r="M54" s="2">
        <f t="shared" si="7"/>
        <v>0</v>
      </c>
    </row>
    <row r="55" spans="1:13" x14ac:dyDescent="0.3">
      <c r="A55" s="6">
        <f t="shared" si="4"/>
        <v>2300</v>
      </c>
      <c r="C55" s="15">
        <v>0.79712700000000003</v>
      </c>
      <c r="D55" s="15">
        <f t="shared" si="1"/>
        <v>0.79712700000000003</v>
      </c>
      <c r="E55" s="2">
        <f t="shared" si="2"/>
        <v>0</v>
      </c>
      <c r="G55" s="16">
        <f t="shared" si="3"/>
        <v>5.0000000000000711E-2</v>
      </c>
      <c r="H55" s="16">
        <f t="shared" si="5"/>
        <v>273.2</v>
      </c>
      <c r="I55" s="15">
        <f t="shared" si="0"/>
        <v>0.94811730001735206</v>
      </c>
      <c r="K55" s="33">
        <v>0.75577000000000005</v>
      </c>
      <c r="L55" s="23">
        <f t="shared" si="6"/>
        <v>0.75576900000000002</v>
      </c>
      <c r="M55" s="2">
        <f t="shared" si="7"/>
        <v>0</v>
      </c>
    </row>
    <row r="56" spans="1:13" x14ac:dyDescent="0.3">
      <c r="A56" s="6">
        <f t="shared" si="4"/>
        <v>2350</v>
      </c>
      <c r="C56" s="15">
        <v>0.79310000000000003</v>
      </c>
      <c r="D56" s="15">
        <f t="shared" si="1"/>
        <v>0.79310000000000003</v>
      </c>
      <c r="E56" s="2">
        <f t="shared" si="2"/>
        <v>0</v>
      </c>
      <c r="G56" s="16">
        <f t="shared" si="3"/>
        <v>-0.27499999999999858</v>
      </c>
      <c r="H56" s="16">
        <f t="shared" si="5"/>
        <v>272.875</v>
      </c>
      <c r="I56" s="15">
        <f t="shared" si="0"/>
        <v>0.9469894152351207</v>
      </c>
      <c r="K56" s="33">
        <v>0.75105650000000002</v>
      </c>
      <c r="L56" s="23">
        <f t="shared" si="6"/>
        <v>0.75105599999999995</v>
      </c>
      <c r="M56" s="2">
        <f t="shared" si="7"/>
        <v>0</v>
      </c>
    </row>
    <row r="57" spans="1:13" x14ac:dyDescent="0.3">
      <c r="A57" s="6">
        <f t="shared" si="4"/>
        <v>2400</v>
      </c>
      <c r="C57" s="15">
        <v>0.78908699999999998</v>
      </c>
      <c r="D57" s="15">
        <f t="shared" si="1"/>
        <v>0.78908699999999998</v>
      </c>
      <c r="E57" s="2">
        <f t="shared" si="2"/>
        <v>0</v>
      </c>
      <c r="G57" s="16">
        <f t="shared" si="3"/>
        <v>-0.59999999999999964</v>
      </c>
      <c r="H57" s="16">
        <f t="shared" si="5"/>
        <v>272.54999999999995</v>
      </c>
      <c r="I57" s="15">
        <f t="shared" si="0"/>
        <v>0.94586153045288901</v>
      </c>
      <c r="K57" s="33">
        <v>0.74636760000000013</v>
      </c>
      <c r="L57" s="23">
        <f t="shared" si="6"/>
        <v>0.74636599999999997</v>
      </c>
      <c r="M57" s="2">
        <f t="shared" si="7"/>
        <v>0</v>
      </c>
    </row>
    <row r="58" spans="1:13" x14ac:dyDescent="0.3">
      <c r="A58" s="6">
        <f t="shared" si="4"/>
        <v>2450</v>
      </c>
      <c r="C58" s="15">
        <v>0.78509000000000007</v>
      </c>
      <c r="D58" s="15">
        <f t="shared" si="1"/>
        <v>0.78508999999999995</v>
      </c>
      <c r="E58" s="2">
        <f t="shared" si="2"/>
        <v>0</v>
      </c>
      <c r="G58" s="16">
        <f t="shared" si="3"/>
        <v>-0.92499999999999893</v>
      </c>
      <c r="H58" s="16">
        <f t="shared" si="5"/>
        <v>272.22499999999997</v>
      </c>
      <c r="I58" s="15">
        <f t="shared" si="0"/>
        <v>0.94473364567065765</v>
      </c>
      <c r="K58" s="33">
        <v>0.74170150000000001</v>
      </c>
      <c r="L58" s="23">
        <f t="shared" si="6"/>
        <v>0.74170100000000005</v>
      </c>
      <c r="M58" s="2">
        <f t="shared" si="7"/>
        <v>0</v>
      </c>
    </row>
    <row r="59" spans="1:13" x14ac:dyDescent="0.3">
      <c r="A59" s="6">
        <f t="shared" si="4"/>
        <v>2500</v>
      </c>
      <c r="C59" s="15">
        <v>0.78110900000000005</v>
      </c>
      <c r="D59" s="15">
        <f t="shared" si="1"/>
        <v>0.78110900000000005</v>
      </c>
      <c r="E59" s="2">
        <f t="shared" si="2"/>
        <v>0</v>
      </c>
      <c r="G59" s="16">
        <f t="shared" si="3"/>
        <v>-1.25</v>
      </c>
      <c r="H59" s="16">
        <f t="shared" si="5"/>
        <v>271.89999999999998</v>
      </c>
      <c r="I59" s="15">
        <f t="shared" si="0"/>
        <v>0.94360576088842618</v>
      </c>
      <c r="K59" s="33">
        <v>0.73705900000000002</v>
      </c>
      <c r="L59" s="23">
        <f t="shared" si="6"/>
        <v>0.73705799999999999</v>
      </c>
      <c r="M59" s="2">
        <f t="shared" si="7"/>
        <v>0</v>
      </c>
    </row>
    <row r="60" spans="1:13" x14ac:dyDescent="0.3">
      <c r="A60" s="6">
        <f t="shared" si="4"/>
        <v>2550</v>
      </c>
      <c r="C60" s="15">
        <v>0.77714300000000003</v>
      </c>
      <c r="D60" s="15">
        <f t="shared" si="1"/>
        <v>0.77714300000000003</v>
      </c>
      <c r="E60" s="2">
        <f t="shared" si="2"/>
        <v>0</v>
      </c>
      <c r="G60" s="16">
        <f t="shared" si="3"/>
        <v>-1.5749999999999993</v>
      </c>
      <c r="H60" s="16">
        <f t="shared" si="5"/>
        <v>271.57499999999999</v>
      </c>
      <c r="I60" s="15">
        <f t="shared" si="0"/>
        <v>0.94247787610619471</v>
      </c>
      <c r="K60" s="33">
        <v>0.7324402000000001</v>
      </c>
      <c r="L60" s="23">
        <f t="shared" si="6"/>
        <v>0.73243999999999998</v>
      </c>
      <c r="M60" s="2">
        <f t="shared" si="7"/>
        <v>0</v>
      </c>
    </row>
    <row r="61" spans="1:13" x14ac:dyDescent="0.3">
      <c r="A61" s="6">
        <f t="shared" si="4"/>
        <v>2600</v>
      </c>
      <c r="C61" s="15">
        <v>0.77319300000000002</v>
      </c>
      <c r="D61" s="15">
        <f t="shared" si="1"/>
        <v>0.77319300000000002</v>
      </c>
      <c r="E61" s="2">
        <f t="shared" si="2"/>
        <v>0</v>
      </c>
      <c r="G61" s="16">
        <f t="shared" si="3"/>
        <v>-1.8999999999999986</v>
      </c>
      <c r="H61" s="16">
        <f t="shared" si="5"/>
        <v>271.25</v>
      </c>
      <c r="I61" s="15">
        <f t="shared" si="0"/>
        <v>0.94134999132396324</v>
      </c>
      <c r="K61" s="33">
        <v>0.72784510000000002</v>
      </c>
      <c r="L61" s="23">
        <f t="shared" si="6"/>
        <v>0.72784400000000005</v>
      </c>
      <c r="M61" s="2">
        <f t="shared" si="7"/>
        <v>0</v>
      </c>
    </row>
    <row r="62" spans="1:13" x14ac:dyDescent="0.3">
      <c r="A62" s="6">
        <f t="shared" si="4"/>
        <v>2650</v>
      </c>
      <c r="C62" s="15">
        <v>0.76925800000000011</v>
      </c>
      <c r="D62" s="15">
        <f t="shared" si="1"/>
        <v>0.769258</v>
      </c>
      <c r="E62" s="2">
        <f t="shared" si="2"/>
        <v>0</v>
      </c>
      <c r="G62" s="16">
        <f t="shared" si="3"/>
        <v>-2.2249999999999979</v>
      </c>
      <c r="H62" s="16">
        <f t="shared" si="5"/>
        <v>270.92499999999995</v>
      </c>
      <c r="I62" s="15">
        <f t="shared" si="0"/>
        <v>0.94022210654173166</v>
      </c>
      <c r="K62" s="33">
        <v>0.72327360000000007</v>
      </c>
      <c r="L62" s="23">
        <f t="shared" si="6"/>
        <v>0.72327300000000005</v>
      </c>
      <c r="M62" s="2">
        <f t="shared" si="7"/>
        <v>0</v>
      </c>
    </row>
    <row r="63" spans="1:13" x14ac:dyDescent="0.3">
      <c r="A63" s="6">
        <f t="shared" si="4"/>
        <v>2700</v>
      </c>
      <c r="C63" s="15">
        <v>0.76533800000000007</v>
      </c>
      <c r="D63" s="15">
        <f t="shared" si="1"/>
        <v>0.76533799999999996</v>
      </c>
      <c r="E63" s="2">
        <f t="shared" si="2"/>
        <v>0</v>
      </c>
      <c r="G63" s="16">
        <f t="shared" si="3"/>
        <v>-2.5500000000000007</v>
      </c>
      <c r="H63" s="16">
        <f t="shared" si="5"/>
        <v>270.59999999999997</v>
      </c>
      <c r="I63" s="15">
        <f t="shared" si="0"/>
        <v>0.93909422175950019</v>
      </c>
      <c r="K63" s="33">
        <v>0.71872490000000011</v>
      </c>
      <c r="L63" s="23">
        <f t="shared" si="6"/>
        <v>0.71872400000000003</v>
      </c>
      <c r="M63" s="2">
        <f t="shared" si="7"/>
        <v>0</v>
      </c>
    </row>
    <row r="64" spans="1:13" x14ac:dyDescent="0.3">
      <c r="A64" s="6">
        <f t="shared" si="4"/>
        <v>2750</v>
      </c>
      <c r="C64" s="15">
        <v>0.76143400000000006</v>
      </c>
      <c r="D64" s="15">
        <f t="shared" si="1"/>
        <v>0.76143400000000006</v>
      </c>
      <c r="E64" s="2">
        <f t="shared" si="2"/>
        <v>0</v>
      </c>
      <c r="G64" s="16">
        <f t="shared" si="3"/>
        <v>-2.875</v>
      </c>
      <c r="H64" s="16">
        <f t="shared" si="5"/>
        <v>270.27499999999998</v>
      </c>
      <c r="I64" s="15">
        <f t="shared" si="0"/>
        <v>0.93796633697726883</v>
      </c>
      <c r="K64" s="33">
        <v>0.71419990000000011</v>
      </c>
      <c r="L64" s="23">
        <f t="shared" si="6"/>
        <v>0.71419900000000003</v>
      </c>
      <c r="M64" s="2">
        <f t="shared" si="7"/>
        <v>0</v>
      </c>
    </row>
    <row r="65" spans="1:13" x14ac:dyDescent="0.3">
      <c r="A65" s="6">
        <f t="shared" si="4"/>
        <v>2800</v>
      </c>
      <c r="C65" s="15">
        <v>0.75754500000000002</v>
      </c>
      <c r="D65" s="15">
        <f t="shared" si="1"/>
        <v>0.75754500000000002</v>
      </c>
      <c r="E65" s="2">
        <f t="shared" si="2"/>
        <v>0</v>
      </c>
      <c r="G65" s="16">
        <f t="shared" si="3"/>
        <v>-3.1999999999999993</v>
      </c>
      <c r="H65" s="16">
        <f t="shared" si="5"/>
        <v>269.95</v>
      </c>
      <c r="I65" s="15">
        <f t="shared" si="0"/>
        <v>0.93683845219503736</v>
      </c>
      <c r="K65" s="33">
        <v>0.70969749999999998</v>
      </c>
      <c r="L65" s="23">
        <f t="shared" si="6"/>
        <v>0.70969599999999999</v>
      </c>
      <c r="M65" s="2">
        <f t="shared" si="7"/>
        <v>0</v>
      </c>
    </row>
    <row r="66" spans="1:13" x14ac:dyDescent="0.3">
      <c r="A66" s="6">
        <f t="shared" si="4"/>
        <v>2850</v>
      </c>
      <c r="C66" s="15">
        <v>0.75367100000000009</v>
      </c>
      <c r="D66" s="15">
        <f t="shared" si="1"/>
        <v>0.75367099999999998</v>
      </c>
      <c r="E66" s="2">
        <f t="shared" si="2"/>
        <v>0</v>
      </c>
      <c r="G66" s="16">
        <f t="shared" si="3"/>
        <v>-3.5249999999999986</v>
      </c>
      <c r="H66" s="16">
        <f t="shared" si="5"/>
        <v>269.625</v>
      </c>
      <c r="I66" s="15">
        <f t="shared" si="0"/>
        <v>0.93571056741280589</v>
      </c>
      <c r="K66" s="33">
        <v>0.70521790000000006</v>
      </c>
      <c r="L66" s="23">
        <f t="shared" si="6"/>
        <v>0.70521699999999998</v>
      </c>
      <c r="M66" s="2">
        <f t="shared" si="7"/>
        <v>0</v>
      </c>
    </row>
    <row r="67" spans="1:13" x14ac:dyDescent="0.3">
      <c r="A67" s="6">
        <f t="shared" si="4"/>
        <v>2900</v>
      </c>
      <c r="C67" s="15">
        <v>0.74981200000000003</v>
      </c>
      <c r="D67" s="15">
        <f t="shared" si="1"/>
        <v>0.74981200000000003</v>
      </c>
      <c r="E67" s="2">
        <f t="shared" si="2"/>
        <v>0</v>
      </c>
      <c r="G67" s="16">
        <f t="shared" si="3"/>
        <v>-3.8499999999999979</v>
      </c>
      <c r="H67" s="16">
        <f t="shared" si="5"/>
        <v>269.29999999999995</v>
      </c>
      <c r="I67" s="15">
        <f t="shared" si="0"/>
        <v>0.93458268263057431</v>
      </c>
      <c r="K67" s="33">
        <v>0.70076190000000005</v>
      </c>
      <c r="L67" s="23">
        <f t="shared" si="6"/>
        <v>0.70076099999999997</v>
      </c>
      <c r="M67" s="2">
        <f t="shared" si="7"/>
        <v>0</v>
      </c>
    </row>
    <row r="68" spans="1:13" x14ac:dyDescent="0.3">
      <c r="A68" s="6">
        <f t="shared" si="4"/>
        <v>2950</v>
      </c>
      <c r="C68" s="15">
        <v>0.7459690000000001</v>
      </c>
      <c r="D68" s="15">
        <f t="shared" si="1"/>
        <v>0.74596899999999999</v>
      </c>
      <c r="E68" s="2">
        <f t="shared" si="2"/>
        <v>0</v>
      </c>
      <c r="G68" s="16">
        <f t="shared" si="3"/>
        <v>-4.1750000000000007</v>
      </c>
      <c r="H68" s="16">
        <f t="shared" si="5"/>
        <v>268.97499999999997</v>
      </c>
      <c r="I68" s="15">
        <f t="shared" si="0"/>
        <v>0.93345479784834284</v>
      </c>
      <c r="K68" s="33">
        <v>0.69632860000000008</v>
      </c>
      <c r="L68" s="23">
        <f t="shared" si="6"/>
        <v>0.69632700000000003</v>
      </c>
      <c r="M68" s="2">
        <f t="shared" si="7"/>
        <v>0</v>
      </c>
    </row>
    <row r="69" spans="1:13" x14ac:dyDescent="0.3">
      <c r="A69" s="6">
        <f t="shared" si="4"/>
        <v>3000</v>
      </c>
      <c r="C69" s="15">
        <v>0.74214000000000002</v>
      </c>
      <c r="D69" s="15">
        <f t="shared" si="1"/>
        <v>0.74214000000000002</v>
      </c>
      <c r="E69" s="2">
        <f t="shared" si="2"/>
        <v>0</v>
      </c>
      <c r="G69" s="16">
        <f t="shared" si="3"/>
        <v>-4.5</v>
      </c>
      <c r="H69" s="16">
        <f t="shared" si="5"/>
        <v>268.64999999999998</v>
      </c>
      <c r="I69" s="15">
        <f t="shared" si="0"/>
        <v>0.93232691306611137</v>
      </c>
      <c r="K69" s="33">
        <v>0.69191710000000006</v>
      </c>
      <c r="L69" s="23">
        <f t="shared" si="6"/>
        <v>0.69191599999999998</v>
      </c>
      <c r="M69" s="2">
        <f t="shared" si="7"/>
        <v>0</v>
      </c>
    </row>
    <row r="70" spans="1:13" x14ac:dyDescent="0.3">
      <c r="A70" s="6">
        <f t="shared" si="4"/>
        <v>3050</v>
      </c>
      <c r="C70" s="15">
        <v>0.73832700000000007</v>
      </c>
      <c r="D70" s="15">
        <f t="shared" si="1"/>
        <v>0.73832699999999996</v>
      </c>
      <c r="E70" s="2">
        <f t="shared" si="2"/>
        <v>0</v>
      </c>
      <c r="G70" s="16">
        <f t="shared" si="3"/>
        <v>-4.8249999999999993</v>
      </c>
      <c r="H70" s="16">
        <f t="shared" si="5"/>
        <v>268.32499999999999</v>
      </c>
      <c r="I70" s="15">
        <f t="shared" si="0"/>
        <v>0.9311990282838799</v>
      </c>
      <c r="K70" s="33">
        <v>0.68752920000000006</v>
      </c>
      <c r="L70" s="23">
        <f t="shared" si="6"/>
        <v>0.68752800000000003</v>
      </c>
      <c r="M70" s="2">
        <f t="shared" si="7"/>
        <v>0</v>
      </c>
    </row>
    <row r="71" spans="1:13" x14ac:dyDescent="0.3">
      <c r="A71" s="6">
        <f t="shared" si="4"/>
        <v>3100</v>
      </c>
      <c r="C71" s="15">
        <v>0.73452800000000007</v>
      </c>
      <c r="D71" s="15">
        <f t="shared" si="1"/>
        <v>0.73452799999999996</v>
      </c>
      <c r="E71" s="2">
        <f t="shared" si="2"/>
        <v>0</v>
      </c>
      <c r="G71" s="16">
        <f t="shared" si="3"/>
        <v>-5.1499999999999986</v>
      </c>
      <c r="H71" s="16">
        <f t="shared" si="5"/>
        <v>268</v>
      </c>
      <c r="I71" s="15">
        <f t="shared" si="0"/>
        <v>0.93007114350164855</v>
      </c>
      <c r="K71" s="33">
        <v>0.68316410000000005</v>
      </c>
      <c r="L71" s="23">
        <f t="shared" si="6"/>
        <v>0.68316299999999996</v>
      </c>
      <c r="M71" s="2">
        <f t="shared" si="7"/>
        <v>0</v>
      </c>
    </row>
    <row r="72" spans="1:13" x14ac:dyDescent="0.3">
      <c r="A72" s="6">
        <f t="shared" si="4"/>
        <v>3150</v>
      </c>
      <c r="C72" s="15">
        <v>0.73074500000000009</v>
      </c>
      <c r="D72" s="15">
        <f t="shared" si="1"/>
        <v>0.73074499999999998</v>
      </c>
      <c r="E72" s="2">
        <f t="shared" si="2"/>
        <v>0</v>
      </c>
      <c r="G72" s="16">
        <f t="shared" si="3"/>
        <v>-5.4749999999999979</v>
      </c>
      <c r="H72" s="16">
        <f t="shared" si="5"/>
        <v>267.67499999999995</v>
      </c>
      <c r="I72" s="15">
        <f t="shared" si="0"/>
        <v>0.92894325871941685</v>
      </c>
      <c r="K72" s="33">
        <v>0.6788206</v>
      </c>
      <c r="L72" s="23">
        <f t="shared" si="6"/>
        <v>0.67881999999999998</v>
      </c>
      <c r="M72" s="2">
        <f t="shared" si="7"/>
        <v>0</v>
      </c>
    </row>
    <row r="73" spans="1:13" x14ac:dyDescent="0.3">
      <c r="A73" s="6">
        <f t="shared" si="4"/>
        <v>3200</v>
      </c>
      <c r="C73" s="15">
        <v>0.72697600000000007</v>
      </c>
      <c r="D73" s="15">
        <f t="shared" si="1"/>
        <v>0.72697599999999996</v>
      </c>
      <c r="E73" s="2">
        <f t="shared" si="2"/>
        <v>0</v>
      </c>
      <c r="G73" s="16">
        <f t="shared" si="3"/>
        <v>-5.8000000000000007</v>
      </c>
      <c r="H73" s="16">
        <f t="shared" si="5"/>
        <v>267.34999999999997</v>
      </c>
      <c r="I73" s="15">
        <f t="shared" ref="I73:I136" si="8">H73/$H$9</f>
        <v>0.92781537393718549</v>
      </c>
      <c r="K73" s="33">
        <v>0.67449990000000004</v>
      </c>
      <c r="L73" s="23">
        <f t="shared" si="6"/>
        <v>0.67449899999999996</v>
      </c>
      <c r="M73" s="2">
        <f t="shared" si="7"/>
        <v>0</v>
      </c>
    </row>
    <row r="74" spans="1:13" x14ac:dyDescent="0.3">
      <c r="A74" s="6">
        <f t="shared" si="4"/>
        <v>3250</v>
      </c>
      <c r="C74" s="15">
        <v>0.72322300000000006</v>
      </c>
      <c r="D74" s="15">
        <f t="shared" ref="D74:D137" si="9">ROUND(I74^4.25587971,6)</f>
        <v>0.72322299999999995</v>
      </c>
      <c r="E74" s="2">
        <f t="shared" ref="E74:E137" si="10">ROUND(D74-C74,5)</f>
        <v>0</v>
      </c>
      <c r="G74" s="16">
        <f t="shared" ref="G74:G137" si="11">15-0.0065*$A74</f>
        <v>-6.125</v>
      </c>
      <c r="H74" s="16">
        <f t="shared" si="5"/>
        <v>267.02499999999998</v>
      </c>
      <c r="I74" s="15">
        <f t="shared" si="8"/>
        <v>0.92668748915495402</v>
      </c>
      <c r="K74" s="33">
        <v>0.67020180000000007</v>
      </c>
      <c r="L74" s="23">
        <f t="shared" si="6"/>
        <v>0.67020000000000002</v>
      </c>
      <c r="M74" s="2">
        <f t="shared" si="7"/>
        <v>0</v>
      </c>
    </row>
    <row r="75" spans="1:13" x14ac:dyDescent="0.3">
      <c r="A75" s="6">
        <f t="shared" ref="A75:A138" si="12">A74+50</f>
        <v>3300</v>
      </c>
      <c r="C75" s="15">
        <v>0.71948400000000001</v>
      </c>
      <c r="D75" s="15">
        <f t="shared" si="9"/>
        <v>0.71948400000000001</v>
      </c>
      <c r="E75" s="2">
        <f t="shared" si="10"/>
        <v>0</v>
      </c>
      <c r="G75" s="16">
        <f t="shared" si="11"/>
        <v>-6.4499999999999993</v>
      </c>
      <c r="H75" s="16">
        <f t="shared" ref="H75:H138" si="13">288.15-0.0065*$A75</f>
        <v>266.7</v>
      </c>
      <c r="I75" s="15">
        <f t="shared" si="8"/>
        <v>0.92555960437272256</v>
      </c>
      <c r="K75" s="33">
        <v>0.66592550000000006</v>
      </c>
      <c r="L75" s="23">
        <f t="shared" ref="L75:L138" si="14">ROUND(I75^5.2559,6)</f>
        <v>0.66592399999999996</v>
      </c>
      <c r="M75" s="2">
        <f t="shared" ref="M75:M138" si="15">ROUND(L75-K75,5)</f>
        <v>0</v>
      </c>
    </row>
    <row r="76" spans="1:13" x14ac:dyDescent="0.3">
      <c r="A76" s="6">
        <f t="shared" si="12"/>
        <v>3350</v>
      </c>
      <c r="C76" s="15">
        <v>0.71576000000000006</v>
      </c>
      <c r="D76" s="15">
        <f t="shared" si="9"/>
        <v>0.71575999999999995</v>
      </c>
      <c r="E76" s="2">
        <f t="shared" si="10"/>
        <v>0</v>
      </c>
      <c r="G76" s="16">
        <f t="shared" si="11"/>
        <v>-6.7749999999999986</v>
      </c>
      <c r="H76" s="16">
        <f t="shared" si="13"/>
        <v>266.375</v>
      </c>
      <c r="I76" s="15">
        <f t="shared" si="8"/>
        <v>0.92443171959049109</v>
      </c>
      <c r="K76" s="33">
        <v>0.66167090000000006</v>
      </c>
      <c r="L76" s="23">
        <f t="shared" si="14"/>
        <v>0.66166999999999998</v>
      </c>
      <c r="M76" s="2">
        <f t="shared" si="15"/>
        <v>0</v>
      </c>
    </row>
    <row r="77" spans="1:13" x14ac:dyDescent="0.3">
      <c r="A77" s="6">
        <f t="shared" si="12"/>
        <v>3400</v>
      </c>
      <c r="C77" s="15">
        <v>0.7120510000000001</v>
      </c>
      <c r="D77" s="15">
        <f t="shared" si="9"/>
        <v>0.71205099999999999</v>
      </c>
      <c r="E77" s="2">
        <f t="shared" si="10"/>
        <v>0</v>
      </c>
      <c r="G77" s="16">
        <f t="shared" si="11"/>
        <v>-7.0999999999999979</v>
      </c>
      <c r="H77" s="16">
        <f t="shared" si="13"/>
        <v>266.04999999999995</v>
      </c>
      <c r="I77" s="15">
        <f t="shared" si="8"/>
        <v>0.9233038348082595</v>
      </c>
      <c r="K77" s="33">
        <v>0.65743890000000005</v>
      </c>
      <c r="L77" s="23">
        <f t="shared" si="14"/>
        <v>0.65743799999999997</v>
      </c>
      <c r="M77" s="2">
        <f t="shared" si="15"/>
        <v>0</v>
      </c>
    </row>
    <row r="78" spans="1:13" x14ac:dyDescent="0.3">
      <c r="A78" s="6">
        <f t="shared" si="12"/>
        <v>3450</v>
      </c>
      <c r="C78" s="15">
        <v>0.7083560000000001</v>
      </c>
      <c r="D78" s="15">
        <f t="shared" si="9"/>
        <v>0.70835599999999999</v>
      </c>
      <c r="E78" s="2">
        <f t="shared" si="10"/>
        <v>0</v>
      </c>
      <c r="G78" s="16">
        <f t="shared" si="11"/>
        <v>-7.4250000000000007</v>
      </c>
      <c r="H78" s="16">
        <f t="shared" si="13"/>
        <v>265.72499999999997</v>
      </c>
      <c r="I78" s="15">
        <f t="shared" si="8"/>
        <v>0.92217595002602804</v>
      </c>
      <c r="K78" s="33">
        <v>0.65322870000000011</v>
      </c>
      <c r="L78" s="23">
        <f t="shared" si="14"/>
        <v>0.65322800000000003</v>
      </c>
      <c r="M78" s="2">
        <f t="shared" si="15"/>
        <v>0</v>
      </c>
    </row>
    <row r="79" spans="1:13" x14ac:dyDescent="0.3">
      <c r="A79" s="6">
        <f t="shared" si="12"/>
        <v>3500</v>
      </c>
      <c r="C79" s="15">
        <v>0.70467600000000008</v>
      </c>
      <c r="D79" s="15">
        <f t="shared" si="9"/>
        <v>0.70467599999999997</v>
      </c>
      <c r="E79" s="2">
        <f t="shared" si="10"/>
        <v>0</v>
      </c>
      <c r="G79" s="16">
        <f t="shared" si="11"/>
        <v>-7.75</v>
      </c>
      <c r="H79" s="16">
        <f t="shared" si="13"/>
        <v>265.39999999999998</v>
      </c>
      <c r="I79" s="15">
        <f t="shared" si="8"/>
        <v>0.92104806524379668</v>
      </c>
      <c r="K79" s="33">
        <v>0.6490412000000001</v>
      </c>
      <c r="L79" s="23">
        <f t="shared" si="14"/>
        <v>0.64903999999999995</v>
      </c>
      <c r="M79" s="2">
        <f t="shared" si="15"/>
        <v>0</v>
      </c>
    </row>
    <row r="80" spans="1:13" x14ac:dyDescent="0.3">
      <c r="A80" s="6">
        <f t="shared" si="12"/>
        <v>3550</v>
      </c>
      <c r="C80" s="15">
        <v>0.70101100000000005</v>
      </c>
      <c r="D80" s="15">
        <f t="shared" si="9"/>
        <v>0.70101100000000005</v>
      </c>
      <c r="E80" s="2">
        <f t="shared" si="10"/>
        <v>0</v>
      </c>
      <c r="G80" s="16">
        <f t="shared" si="11"/>
        <v>-8.0749999999999993</v>
      </c>
      <c r="H80" s="16">
        <f t="shared" si="13"/>
        <v>265.07499999999999</v>
      </c>
      <c r="I80" s="15">
        <f t="shared" si="8"/>
        <v>0.91992018046156521</v>
      </c>
      <c r="K80" s="33">
        <v>0.64487439999999996</v>
      </c>
      <c r="L80" s="23">
        <f t="shared" si="14"/>
        <v>0.64487300000000003</v>
      </c>
      <c r="M80" s="2">
        <f t="shared" si="15"/>
        <v>0</v>
      </c>
    </row>
    <row r="81" spans="1:13" x14ac:dyDescent="0.3">
      <c r="A81" s="6">
        <f t="shared" si="12"/>
        <v>3600</v>
      </c>
      <c r="C81" s="15">
        <v>0.69736100000000001</v>
      </c>
      <c r="D81" s="15">
        <f t="shared" si="9"/>
        <v>0.69736100000000001</v>
      </c>
      <c r="E81" s="2">
        <f t="shared" si="10"/>
        <v>0</v>
      </c>
      <c r="G81" s="16">
        <f t="shared" si="11"/>
        <v>-8.3999999999999986</v>
      </c>
      <c r="H81" s="16">
        <f t="shared" si="13"/>
        <v>264.75</v>
      </c>
      <c r="I81" s="15">
        <f t="shared" si="8"/>
        <v>0.91879229567933374</v>
      </c>
      <c r="K81" s="33">
        <v>0.64072930000000006</v>
      </c>
      <c r="L81" s="23">
        <f t="shared" si="14"/>
        <v>0.64072899999999999</v>
      </c>
      <c r="M81" s="2">
        <f t="shared" si="15"/>
        <v>0</v>
      </c>
    </row>
    <row r="82" spans="1:13" x14ac:dyDescent="0.3">
      <c r="A82" s="6">
        <f t="shared" si="12"/>
        <v>3650</v>
      </c>
      <c r="C82" s="15">
        <v>0.69372500000000004</v>
      </c>
      <c r="D82" s="15">
        <f t="shared" si="9"/>
        <v>0.69372500000000004</v>
      </c>
      <c r="E82" s="2">
        <f t="shared" si="10"/>
        <v>0</v>
      </c>
      <c r="G82" s="16">
        <f t="shared" si="11"/>
        <v>-8.7249999999999979</v>
      </c>
      <c r="H82" s="16">
        <f t="shared" si="13"/>
        <v>264.42499999999995</v>
      </c>
      <c r="I82" s="15">
        <f t="shared" si="8"/>
        <v>0.91766441089710216</v>
      </c>
      <c r="K82" s="33">
        <v>0.63660600000000001</v>
      </c>
      <c r="L82" s="23">
        <f t="shared" si="14"/>
        <v>0.63660499999999998</v>
      </c>
      <c r="M82" s="2">
        <f t="shared" si="15"/>
        <v>0</v>
      </c>
    </row>
    <row r="83" spans="1:13" x14ac:dyDescent="0.3">
      <c r="A83" s="6">
        <f t="shared" si="12"/>
        <v>3700</v>
      </c>
      <c r="C83" s="15">
        <v>0.69010300000000013</v>
      </c>
      <c r="D83" s="15">
        <f t="shared" si="9"/>
        <v>0.69010300000000002</v>
      </c>
      <c r="E83" s="2">
        <f t="shared" si="10"/>
        <v>0</v>
      </c>
      <c r="G83" s="16">
        <f t="shared" si="11"/>
        <v>-9.0499999999999972</v>
      </c>
      <c r="H83" s="16">
        <f t="shared" si="13"/>
        <v>264.09999999999997</v>
      </c>
      <c r="I83" s="15">
        <f t="shared" si="8"/>
        <v>0.91653652611487069</v>
      </c>
      <c r="K83" s="33">
        <v>0.63250430000000002</v>
      </c>
      <c r="L83" s="23">
        <f t="shared" si="14"/>
        <v>0.63250399999999996</v>
      </c>
      <c r="M83" s="2">
        <f t="shared" si="15"/>
        <v>0</v>
      </c>
    </row>
    <row r="84" spans="1:13" x14ac:dyDescent="0.3">
      <c r="A84" s="6">
        <f t="shared" si="12"/>
        <v>3750</v>
      </c>
      <c r="C84" s="15">
        <v>0.686496</v>
      </c>
      <c r="D84" s="15">
        <f t="shared" si="9"/>
        <v>0.686496</v>
      </c>
      <c r="E84" s="2">
        <f t="shared" si="10"/>
        <v>0</v>
      </c>
      <c r="G84" s="16">
        <f t="shared" si="11"/>
        <v>-9.375</v>
      </c>
      <c r="H84" s="16">
        <f t="shared" si="13"/>
        <v>263.77499999999998</v>
      </c>
      <c r="I84" s="15">
        <f t="shared" si="8"/>
        <v>0.91540864133263922</v>
      </c>
      <c r="K84" s="33">
        <v>0.62842440000000011</v>
      </c>
      <c r="L84" s="23">
        <f t="shared" si="14"/>
        <v>0.62842299999999995</v>
      </c>
      <c r="M84" s="2">
        <f t="shared" si="15"/>
        <v>0</v>
      </c>
    </row>
    <row r="85" spans="1:13" x14ac:dyDescent="0.3">
      <c r="A85" s="6">
        <f t="shared" si="12"/>
        <v>3800</v>
      </c>
      <c r="C85" s="15">
        <v>0.68290400000000007</v>
      </c>
      <c r="D85" s="15">
        <f t="shared" si="9"/>
        <v>0.68290399999999996</v>
      </c>
      <c r="E85" s="2">
        <f t="shared" si="10"/>
        <v>0</v>
      </c>
      <c r="G85" s="16">
        <f t="shared" si="11"/>
        <v>-9.6999999999999993</v>
      </c>
      <c r="H85" s="16">
        <f t="shared" si="13"/>
        <v>263.45</v>
      </c>
      <c r="I85" s="15">
        <f t="shared" si="8"/>
        <v>0.91428075655040786</v>
      </c>
      <c r="K85" s="33">
        <v>0.62436520000000006</v>
      </c>
      <c r="L85" s="23">
        <f t="shared" si="14"/>
        <v>0.62436400000000003</v>
      </c>
      <c r="M85" s="2">
        <f t="shared" si="15"/>
        <v>0</v>
      </c>
    </row>
    <row r="86" spans="1:13" x14ac:dyDescent="0.3">
      <c r="A86" s="6">
        <f t="shared" si="12"/>
        <v>3850</v>
      </c>
      <c r="C86" s="15">
        <v>0.67932499999999996</v>
      </c>
      <c r="D86" s="15">
        <f t="shared" si="9"/>
        <v>0.67932499999999996</v>
      </c>
      <c r="E86" s="2">
        <f t="shared" si="10"/>
        <v>0</v>
      </c>
      <c r="G86" s="16">
        <f t="shared" si="11"/>
        <v>-10.024999999999999</v>
      </c>
      <c r="H86" s="16">
        <f t="shared" si="13"/>
        <v>263.125</v>
      </c>
      <c r="I86" s="15">
        <f t="shared" si="8"/>
        <v>0.91315287176817639</v>
      </c>
      <c r="K86" s="33">
        <v>0.62032770000000004</v>
      </c>
      <c r="L86" s="23">
        <f t="shared" si="14"/>
        <v>0.62032699999999996</v>
      </c>
      <c r="M86" s="2">
        <f t="shared" si="15"/>
        <v>0</v>
      </c>
    </row>
    <row r="87" spans="1:13" x14ac:dyDescent="0.3">
      <c r="A87" s="6">
        <f t="shared" si="12"/>
        <v>3900</v>
      </c>
      <c r="C87" s="15">
        <v>0.67576200000000008</v>
      </c>
      <c r="D87" s="15">
        <f t="shared" si="9"/>
        <v>0.67576199999999997</v>
      </c>
      <c r="E87" s="2">
        <f t="shared" si="10"/>
        <v>0</v>
      </c>
      <c r="G87" s="16">
        <f t="shared" si="11"/>
        <v>-10.349999999999998</v>
      </c>
      <c r="H87" s="16">
        <f t="shared" si="13"/>
        <v>262.79999999999995</v>
      </c>
      <c r="I87" s="15">
        <f t="shared" si="8"/>
        <v>0.9120249869859447</v>
      </c>
      <c r="K87" s="33">
        <v>0.61631190000000002</v>
      </c>
      <c r="L87" s="23">
        <f t="shared" si="14"/>
        <v>0.61631000000000002</v>
      </c>
      <c r="M87" s="2">
        <f t="shared" si="15"/>
        <v>0</v>
      </c>
    </row>
    <row r="88" spans="1:13" x14ac:dyDescent="0.3">
      <c r="A88" s="6">
        <f t="shared" si="12"/>
        <v>3950</v>
      </c>
      <c r="C88" s="15">
        <v>0.67221200000000003</v>
      </c>
      <c r="D88" s="15">
        <f t="shared" si="9"/>
        <v>0.67221200000000003</v>
      </c>
      <c r="E88" s="2">
        <f t="shared" si="10"/>
        <v>0</v>
      </c>
      <c r="G88" s="16">
        <f t="shared" si="11"/>
        <v>-10.674999999999997</v>
      </c>
      <c r="H88" s="16">
        <f t="shared" si="13"/>
        <v>262.47499999999997</v>
      </c>
      <c r="I88" s="15">
        <f t="shared" si="8"/>
        <v>0.91089710220371334</v>
      </c>
      <c r="K88" s="33">
        <v>0.61231580000000008</v>
      </c>
      <c r="L88" s="23">
        <f t="shared" si="14"/>
        <v>0.61231500000000005</v>
      </c>
      <c r="M88" s="2">
        <f t="shared" si="15"/>
        <v>0</v>
      </c>
    </row>
    <row r="89" spans="1:13" x14ac:dyDescent="0.3">
      <c r="A89" s="6">
        <f t="shared" si="12"/>
        <v>4000</v>
      </c>
      <c r="C89" s="15">
        <v>0.66867700000000008</v>
      </c>
      <c r="D89" s="15">
        <f t="shared" si="9"/>
        <v>0.66867699999999997</v>
      </c>
      <c r="E89" s="2">
        <f t="shared" si="10"/>
        <v>0</v>
      </c>
      <c r="G89" s="16">
        <f t="shared" si="11"/>
        <v>-11</v>
      </c>
      <c r="H89" s="16">
        <f t="shared" si="13"/>
        <v>262.14999999999998</v>
      </c>
      <c r="I89" s="15">
        <f t="shared" si="8"/>
        <v>0.90976921742148187</v>
      </c>
      <c r="K89" s="33">
        <v>0.60834149999999998</v>
      </c>
      <c r="L89" s="23">
        <f t="shared" si="14"/>
        <v>0.60833999999999999</v>
      </c>
      <c r="M89" s="2">
        <f t="shared" si="15"/>
        <v>0</v>
      </c>
    </row>
    <row r="90" spans="1:13" x14ac:dyDescent="0.3">
      <c r="A90" s="6">
        <f t="shared" si="12"/>
        <v>4050</v>
      </c>
      <c r="C90" s="15">
        <v>0.66515600000000008</v>
      </c>
      <c r="D90" s="15">
        <f t="shared" si="9"/>
        <v>0.66515599999999997</v>
      </c>
      <c r="E90" s="2">
        <f t="shared" si="10"/>
        <v>0</v>
      </c>
      <c r="G90" s="16">
        <f t="shared" si="11"/>
        <v>-11.324999999999999</v>
      </c>
      <c r="H90" s="16">
        <f t="shared" si="13"/>
        <v>261.82499999999999</v>
      </c>
      <c r="I90" s="15">
        <f t="shared" si="8"/>
        <v>0.9086413326392504</v>
      </c>
      <c r="K90" s="33">
        <v>0.60438789999999998</v>
      </c>
      <c r="L90" s="23">
        <f t="shared" si="14"/>
        <v>0.60438700000000001</v>
      </c>
      <c r="M90" s="2">
        <f t="shared" si="15"/>
        <v>0</v>
      </c>
    </row>
    <row r="91" spans="1:13" x14ac:dyDescent="0.3">
      <c r="A91" s="6">
        <f t="shared" si="12"/>
        <v>4100</v>
      </c>
      <c r="C91" s="15">
        <v>0.66164900000000004</v>
      </c>
      <c r="D91" s="15">
        <f t="shared" si="9"/>
        <v>0.66164900000000004</v>
      </c>
      <c r="E91" s="2">
        <f t="shared" si="10"/>
        <v>0</v>
      </c>
      <c r="G91" s="16">
        <f t="shared" si="11"/>
        <v>-11.649999999999999</v>
      </c>
      <c r="H91" s="16">
        <f t="shared" si="13"/>
        <v>261.5</v>
      </c>
      <c r="I91" s="15">
        <f t="shared" si="8"/>
        <v>0.90751344785701904</v>
      </c>
      <c r="K91" s="33">
        <v>0.60045599999999999</v>
      </c>
      <c r="L91" s="23">
        <f t="shared" si="14"/>
        <v>0.60045400000000004</v>
      </c>
      <c r="M91" s="2">
        <f t="shared" si="15"/>
        <v>0</v>
      </c>
    </row>
    <row r="92" spans="1:13" x14ac:dyDescent="0.3">
      <c r="A92" s="6">
        <f t="shared" si="12"/>
        <v>4150</v>
      </c>
      <c r="C92" s="15">
        <v>0.6581570000000001</v>
      </c>
      <c r="D92" s="15">
        <f t="shared" si="9"/>
        <v>0.65815699999999999</v>
      </c>
      <c r="E92" s="2">
        <f t="shared" si="10"/>
        <v>0</v>
      </c>
      <c r="G92" s="16">
        <f t="shared" si="11"/>
        <v>-11.974999999999998</v>
      </c>
      <c r="H92" s="16">
        <f t="shared" si="13"/>
        <v>261.17499999999995</v>
      </c>
      <c r="I92" s="15">
        <f t="shared" si="8"/>
        <v>0.90638556307478735</v>
      </c>
      <c r="K92" s="33">
        <v>0.59654379999999996</v>
      </c>
      <c r="L92" s="23">
        <f t="shared" si="14"/>
        <v>0.59654200000000002</v>
      </c>
      <c r="M92" s="2">
        <f t="shared" si="15"/>
        <v>0</v>
      </c>
    </row>
    <row r="93" spans="1:13" x14ac:dyDescent="0.3">
      <c r="A93" s="6">
        <f t="shared" si="12"/>
        <v>4200</v>
      </c>
      <c r="C93" s="15">
        <v>0.65467800000000009</v>
      </c>
      <c r="D93" s="15">
        <f t="shared" si="9"/>
        <v>0.65467799999999998</v>
      </c>
      <c r="E93" s="2">
        <f t="shared" si="10"/>
        <v>0</v>
      </c>
      <c r="G93" s="16">
        <f t="shared" si="11"/>
        <v>-12.299999999999997</v>
      </c>
      <c r="H93" s="16">
        <f t="shared" si="13"/>
        <v>260.84999999999997</v>
      </c>
      <c r="I93" s="15">
        <f t="shared" si="8"/>
        <v>0.90525767829255588</v>
      </c>
      <c r="K93" s="33">
        <v>0.59265239999999997</v>
      </c>
      <c r="L93" s="23">
        <f t="shared" si="14"/>
        <v>0.59265100000000004</v>
      </c>
      <c r="M93" s="2">
        <f t="shared" si="15"/>
        <v>0</v>
      </c>
    </row>
    <row r="94" spans="1:13" x14ac:dyDescent="0.3">
      <c r="A94" s="6">
        <f t="shared" si="12"/>
        <v>4250</v>
      </c>
      <c r="C94" s="15">
        <v>0.65121399999999996</v>
      </c>
      <c r="D94" s="15">
        <f t="shared" si="9"/>
        <v>0.65121399999999996</v>
      </c>
      <c r="E94" s="2">
        <f t="shared" si="10"/>
        <v>0</v>
      </c>
      <c r="G94" s="16">
        <f t="shared" si="11"/>
        <v>-12.625</v>
      </c>
      <c r="H94" s="16">
        <f t="shared" si="13"/>
        <v>260.52499999999998</v>
      </c>
      <c r="I94" s="15">
        <f t="shared" si="8"/>
        <v>0.90412979351032452</v>
      </c>
      <c r="K94" s="33">
        <v>0.58878160000000002</v>
      </c>
      <c r="L94" s="23">
        <f t="shared" si="14"/>
        <v>0.58877999999999997</v>
      </c>
      <c r="M94" s="2">
        <f t="shared" si="15"/>
        <v>0</v>
      </c>
    </row>
    <row r="95" spans="1:13" x14ac:dyDescent="0.3">
      <c r="A95" s="6">
        <f t="shared" si="12"/>
        <v>4300</v>
      </c>
      <c r="C95" s="15">
        <v>0.64776300000000009</v>
      </c>
      <c r="D95" s="15">
        <f t="shared" si="9"/>
        <v>0.64776299999999998</v>
      </c>
      <c r="E95" s="2">
        <f t="shared" si="10"/>
        <v>0</v>
      </c>
      <c r="G95" s="16">
        <f t="shared" si="11"/>
        <v>-12.95</v>
      </c>
      <c r="H95" s="16">
        <f t="shared" si="13"/>
        <v>260.2</v>
      </c>
      <c r="I95" s="15">
        <f t="shared" si="8"/>
        <v>0.90300190872809305</v>
      </c>
      <c r="K95" s="33">
        <v>0.58493170000000005</v>
      </c>
      <c r="L95" s="23">
        <f t="shared" si="14"/>
        <v>0.58492999999999995</v>
      </c>
      <c r="M95" s="2">
        <f t="shared" si="15"/>
        <v>0</v>
      </c>
    </row>
    <row r="96" spans="1:13" x14ac:dyDescent="0.3">
      <c r="A96" s="6">
        <f t="shared" si="12"/>
        <v>4350</v>
      </c>
      <c r="C96" s="15">
        <v>0.64432700000000009</v>
      </c>
      <c r="D96" s="15">
        <f t="shared" si="9"/>
        <v>0.64432699999999998</v>
      </c>
      <c r="E96" s="2">
        <f t="shared" si="10"/>
        <v>0</v>
      </c>
      <c r="G96" s="16">
        <f t="shared" si="11"/>
        <v>-13.274999999999999</v>
      </c>
      <c r="H96" s="16">
        <f t="shared" si="13"/>
        <v>259.875</v>
      </c>
      <c r="I96" s="15">
        <f t="shared" si="8"/>
        <v>0.90187402394586158</v>
      </c>
      <c r="K96" s="33">
        <v>0.58110139999999999</v>
      </c>
      <c r="L96" s="23">
        <f t="shared" si="14"/>
        <v>0.58109999999999995</v>
      </c>
      <c r="M96" s="2">
        <f t="shared" si="15"/>
        <v>0</v>
      </c>
    </row>
    <row r="97" spans="1:13" x14ac:dyDescent="0.3">
      <c r="A97" s="6">
        <f t="shared" si="12"/>
        <v>4400</v>
      </c>
      <c r="C97" s="15">
        <v>0.64090400000000003</v>
      </c>
      <c r="D97" s="15">
        <f t="shared" si="9"/>
        <v>0.64090400000000003</v>
      </c>
      <c r="E97" s="2">
        <f t="shared" si="10"/>
        <v>0</v>
      </c>
      <c r="G97" s="16">
        <f t="shared" si="11"/>
        <v>-13.599999999999998</v>
      </c>
      <c r="H97" s="16">
        <f t="shared" si="13"/>
        <v>259.54999999999995</v>
      </c>
      <c r="I97" s="15">
        <f t="shared" si="8"/>
        <v>0.90074613916363</v>
      </c>
      <c r="K97" s="33">
        <v>0.57729189999999997</v>
      </c>
      <c r="L97" s="23">
        <f t="shared" si="14"/>
        <v>0.577291</v>
      </c>
      <c r="M97" s="2">
        <f t="shared" si="15"/>
        <v>0</v>
      </c>
    </row>
    <row r="98" spans="1:13" x14ac:dyDescent="0.3">
      <c r="A98" s="6">
        <f t="shared" si="12"/>
        <v>4450</v>
      </c>
      <c r="C98" s="15">
        <v>0.63749600000000006</v>
      </c>
      <c r="D98" s="15">
        <f t="shared" si="9"/>
        <v>0.63749599999999995</v>
      </c>
      <c r="E98" s="2">
        <f t="shared" si="10"/>
        <v>0</v>
      </c>
      <c r="G98" s="16">
        <f t="shared" si="11"/>
        <v>-13.924999999999997</v>
      </c>
      <c r="H98" s="16">
        <f t="shared" si="13"/>
        <v>259.22499999999997</v>
      </c>
      <c r="I98" s="15">
        <f t="shared" si="8"/>
        <v>0.89961825438139853</v>
      </c>
      <c r="K98" s="33">
        <v>0.57350310000000004</v>
      </c>
      <c r="L98" s="23">
        <f t="shared" si="14"/>
        <v>0.57350199999999996</v>
      </c>
      <c r="M98" s="2">
        <f t="shared" si="15"/>
        <v>0</v>
      </c>
    </row>
    <row r="99" spans="1:13" x14ac:dyDescent="0.3">
      <c r="A99" s="6">
        <f t="shared" si="12"/>
        <v>4500</v>
      </c>
      <c r="C99" s="15">
        <v>0.63410100000000003</v>
      </c>
      <c r="D99" s="15">
        <f t="shared" si="9"/>
        <v>0.63410100000000003</v>
      </c>
      <c r="E99" s="2">
        <f t="shared" si="10"/>
        <v>0</v>
      </c>
      <c r="G99" s="16">
        <f t="shared" si="11"/>
        <v>-14.25</v>
      </c>
      <c r="H99" s="16">
        <f t="shared" si="13"/>
        <v>258.89999999999998</v>
      </c>
      <c r="I99" s="15">
        <f t="shared" si="8"/>
        <v>0.89849036959916706</v>
      </c>
      <c r="K99" s="33">
        <v>0.56973399999999996</v>
      </c>
      <c r="L99" s="23">
        <f t="shared" si="14"/>
        <v>0.56973300000000004</v>
      </c>
      <c r="M99" s="2">
        <f t="shared" si="15"/>
        <v>0</v>
      </c>
    </row>
    <row r="100" spans="1:13" x14ac:dyDescent="0.3">
      <c r="A100" s="6">
        <f t="shared" si="12"/>
        <v>4550</v>
      </c>
      <c r="C100" s="15">
        <v>0.63072100000000009</v>
      </c>
      <c r="D100" s="15">
        <f t="shared" si="9"/>
        <v>0.63072099999999998</v>
      </c>
      <c r="E100" s="2">
        <f t="shared" si="10"/>
        <v>0</v>
      </c>
      <c r="G100" s="16">
        <f t="shared" si="11"/>
        <v>-14.574999999999999</v>
      </c>
      <c r="H100" s="16">
        <f t="shared" si="13"/>
        <v>258.57499999999999</v>
      </c>
      <c r="I100" s="15">
        <f t="shared" si="8"/>
        <v>0.8973624848169357</v>
      </c>
      <c r="K100" s="33">
        <v>0.56598470000000001</v>
      </c>
      <c r="L100" s="23">
        <f t="shared" si="14"/>
        <v>0.56598400000000004</v>
      </c>
      <c r="M100" s="2">
        <f t="shared" si="15"/>
        <v>0</v>
      </c>
    </row>
    <row r="101" spans="1:13" x14ac:dyDescent="0.3">
      <c r="A101" s="6">
        <f t="shared" si="12"/>
        <v>4600</v>
      </c>
      <c r="C101" s="15">
        <v>0.62735399999999997</v>
      </c>
      <c r="D101" s="15">
        <f t="shared" si="9"/>
        <v>0.62735399999999997</v>
      </c>
      <c r="E101" s="2">
        <f t="shared" si="10"/>
        <v>0</v>
      </c>
      <c r="G101" s="16">
        <f t="shared" si="11"/>
        <v>-14.899999999999999</v>
      </c>
      <c r="H101" s="16">
        <f t="shared" si="13"/>
        <v>258.25</v>
      </c>
      <c r="I101" s="15">
        <f t="shared" si="8"/>
        <v>0.89623460003470423</v>
      </c>
      <c r="K101" s="33">
        <v>0.56225610000000004</v>
      </c>
      <c r="L101" s="23">
        <f t="shared" si="14"/>
        <v>0.56225499999999995</v>
      </c>
      <c r="M101" s="2">
        <f t="shared" si="15"/>
        <v>0</v>
      </c>
    </row>
    <row r="102" spans="1:13" x14ac:dyDescent="0.3">
      <c r="A102" s="6">
        <f t="shared" si="12"/>
        <v>4650</v>
      </c>
      <c r="C102" s="15">
        <v>0.62400100000000003</v>
      </c>
      <c r="D102" s="15">
        <f t="shared" si="9"/>
        <v>0.62400100000000003</v>
      </c>
      <c r="E102" s="2">
        <f t="shared" si="10"/>
        <v>0</v>
      </c>
      <c r="G102" s="16">
        <f t="shared" si="11"/>
        <v>-15.224999999999998</v>
      </c>
      <c r="H102" s="16">
        <f t="shared" si="13"/>
        <v>257.92499999999995</v>
      </c>
      <c r="I102" s="15">
        <f t="shared" si="8"/>
        <v>0.89510671525247254</v>
      </c>
      <c r="K102" s="33">
        <v>0.55854720000000002</v>
      </c>
      <c r="L102" s="23">
        <f t="shared" si="14"/>
        <v>0.55854599999999999</v>
      </c>
      <c r="M102" s="2">
        <f t="shared" si="15"/>
        <v>0</v>
      </c>
    </row>
    <row r="103" spans="1:13" x14ac:dyDescent="0.3">
      <c r="A103" s="6">
        <f t="shared" si="12"/>
        <v>4700</v>
      </c>
      <c r="C103" s="15">
        <v>0.62066100000000013</v>
      </c>
      <c r="D103" s="15">
        <f t="shared" si="9"/>
        <v>0.62066100000000002</v>
      </c>
      <c r="E103" s="2">
        <f t="shared" si="10"/>
        <v>0</v>
      </c>
      <c r="G103" s="16">
        <f t="shared" si="11"/>
        <v>-15.549999999999997</v>
      </c>
      <c r="H103" s="16">
        <f t="shared" si="13"/>
        <v>257.59999999999997</v>
      </c>
      <c r="I103" s="15">
        <f t="shared" si="8"/>
        <v>0.89397883047024118</v>
      </c>
      <c r="K103" s="33">
        <v>0.55485810000000002</v>
      </c>
      <c r="L103" s="23">
        <f t="shared" si="14"/>
        <v>0.55485700000000004</v>
      </c>
      <c r="M103" s="2">
        <f t="shared" si="15"/>
        <v>0</v>
      </c>
    </row>
    <row r="104" spans="1:13" x14ac:dyDescent="0.3">
      <c r="A104" s="6">
        <f t="shared" si="12"/>
        <v>4750</v>
      </c>
      <c r="C104" s="15">
        <v>0.61733500000000008</v>
      </c>
      <c r="D104" s="15">
        <f t="shared" si="9"/>
        <v>0.61733499999999997</v>
      </c>
      <c r="E104" s="2">
        <f t="shared" si="10"/>
        <v>0</v>
      </c>
      <c r="G104" s="16">
        <f t="shared" si="11"/>
        <v>-15.875</v>
      </c>
      <c r="H104" s="16">
        <f t="shared" si="13"/>
        <v>257.27499999999998</v>
      </c>
      <c r="I104" s="15">
        <f t="shared" si="8"/>
        <v>0.89285094568800971</v>
      </c>
      <c r="K104" s="33">
        <v>0.55118869999999998</v>
      </c>
      <c r="L104" s="23">
        <f t="shared" si="14"/>
        <v>0.55118699999999998</v>
      </c>
      <c r="M104" s="2">
        <f t="shared" si="15"/>
        <v>0</v>
      </c>
    </row>
    <row r="105" spans="1:13" x14ac:dyDescent="0.3">
      <c r="A105" s="6">
        <f t="shared" si="12"/>
        <v>4800</v>
      </c>
      <c r="C105" s="15">
        <v>0.61402299999999999</v>
      </c>
      <c r="D105" s="15">
        <f t="shared" si="9"/>
        <v>0.61402299999999999</v>
      </c>
      <c r="E105" s="2">
        <f t="shared" si="10"/>
        <v>0</v>
      </c>
      <c r="G105" s="16">
        <f t="shared" si="11"/>
        <v>-16.2</v>
      </c>
      <c r="H105" s="16">
        <f t="shared" si="13"/>
        <v>256.95</v>
      </c>
      <c r="I105" s="15">
        <f t="shared" si="8"/>
        <v>0.89172306090577824</v>
      </c>
      <c r="K105" s="33">
        <v>0.54753910000000006</v>
      </c>
      <c r="L105" s="23">
        <f t="shared" si="14"/>
        <v>0.54753700000000005</v>
      </c>
      <c r="M105" s="2">
        <f t="shared" si="15"/>
        <v>0</v>
      </c>
    </row>
    <row r="106" spans="1:13" x14ac:dyDescent="0.3">
      <c r="A106" s="6">
        <f t="shared" si="12"/>
        <v>4850</v>
      </c>
      <c r="C106" s="15">
        <v>0.61072499999999996</v>
      </c>
      <c r="D106" s="15">
        <f t="shared" si="9"/>
        <v>0.61072499999999996</v>
      </c>
      <c r="E106" s="2">
        <f t="shared" si="10"/>
        <v>0</v>
      </c>
      <c r="G106" s="16">
        <f t="shared" si="11"/>
        <v>-16.524999999999999</v>
      </c>
      <c r="H106" s="16">
        <f t="shared" si="13"/>
        <v>256.625</v>
      </c>
      <c r="I106" s="15">
        <f t="shared" si="8"/>
        <v>0.89059517612354688</v>
      </c>
      <c r="K106" s="33">
        <v>0.54390820000000006</v>
      </c>
      <c r="L106" s="23">
        <f t="shared" si="14"/>
        <v>0.54390700000000003</v>
      </c>
      <c r="M106" s="2">
        <f t="shared" si="15"/>
        <v>0</v>
      </c>
    </row>
    <row r="107" spans="1:13" x14ac:dyDescent="0.3">
      <c r="A107" s="6">
        <f t="shared" si="12"/>
        <v>4900</v>
      </c>
      <c r="C107" s="15">
        <v>0.60743999999999998</v>
      </c>
      <c r="D107" s="15">
        <f t="shared" si="9"/>
        <v>0.60743999999999998</v>
      </c>
      <c r="E107" s="2">
        <f t="shared" si="10"/>
        <v>0</v>
      </c>
      <c r="G107" s="16">
        <f t="shared" si="11"/>
        <v>-16.849999999999998</v>
      </c>
      <c r="H107" s="16">
        <f t="shared" si="13"/>
        <v>256.29999999999995</v>
      </c>
      <c r="I107" s="15">
        <f t="shared" si="8"/>
        <v>0.88946729134131519</v>
      </c>
      <c r="K107" s="33">
        <v>0.5402981</v>
      </c>
      <c r="L107" s="23">
        <f t="shared" si="14"/>
        <v>0.54029700000000003</v>
      </c>
      <c r="M107" s="2">
        <f t="shared" si="15"/>
        <v>0</v>
      </c>
    </row>
    <row r="108" spans="1:13" x14ac:dyDescent="0.3">
      <c r="A108" s="6">
        <f t="shared" si="12"/>
        <v>4950</v>
      </c>
      <c r="C108" s="15">
        <v>0.60416900000000007</v>
      </c>
      <c r="D108" s="15">
        <f t="shared" si="9"/>
        <v>0.60416899999999996</v>
      </c>
      <c r="E108" s="2">
        <f t="shared" si="10"/>
        <v>0</v>
      </c>
      <c r="G108" s="16">
        <f t="shared" si="11"/>
        <v>-17.174999999999997</v>
      </c>
      <c r="H108" s="16">
        <f t="shared" si="13"/>
        <v>255.97499999999997</v>
      </c>
      <c r="I108" s="15">
        <f t="shared" si="8"/>
        <v>0.88833940655908372</v>
      </c>
      <c r="K108" s="33">
        <v>0.53670660000000003</v>
      </c>
      <c r="L108" s="23">
        <f t="shared" si="14"/>
        <v>0.53670499999999999</v>
      </c>
      <c r="M108" s="2">
        <f t="shared" si="15"/>
        <v>0</v>
      </c>
    </row>
    <row r="109" spans="1:13" x14ac:dyDescent="0.3">
      <c r="A109" s="6">
        <f t="shared" si="12"/>
        <v>5000</v>
      </c>
      <c r="C109" s="15">
        <v>0.60091099999999997</v>
      </c>
      <c r="D109" s="15">
        <f t="shared" si="9"/>
        <v>0.60091099999999997</v>
      </c>
      <c r="E109" s="2">
        <f t="shared" si="10"/>
        <v>0</v>
      </c>
      <c r="G109" s="16">
        <f t="shared" si="11"/>
        <v>-17.5</v>
      </c>
      <c r="H109" s="16">
        <f t="shared" si="13"/>
        <v>255.64999999999998</v>
      </c>
      <c r="I109" s="15">
        <f t="shared" si="8"/>
        <v>0.88721152177685236</v>
      </c>
      <c r="K109" s="33">
        <v>0.53313500000000003</v>
      </c>
      <c r="L109" s="23">
        <f t="shared" si="14"/>
        <v>0.533134</v>
      </c>
      <c r="M109" s="2">
        <f t="shared" si="15"/>
        <v>0</v>
      </c>
    </row>
    <row r="110" spans="1:13" x14ac:dyDescent="0.3">
      <c r="A110" s="6">
        <f t="shared" si="12"/>
        <v>5050</v>
      </c>
      <c r="C110" s="15">
        <v>0.59766600000000003</v>
      </c>
      <c r="D110" s="15">
        <f t="shared" si="9"/>
        <v>0.59766600000000003</v>
      </c>
      <c r="E110" s="2">
        <f t="shared" si="10"/>
        <v>0</v>
      </c>
      <c r="G110" s="16">
        <f t="shared" si="11"/>
        <v>-17.824999999999996</v>
      </c>
      <c r="H110" s="16">
        <f t="shared" si="13"/>
        <v>255.32499999999999</v>
      </c>
      <c r="I110" s="15">
        <f t="shared" si="8"/>
        <v>0.88608363699462089</v>
      </c>
      <c r="K110" s="33">
        <v>0.529582</v>
      </c>
      <c r="L110" s="23">
        <f t="shared" si="14"/>
        <v>0.52958099999999997</v>
      </c>
      <c r="M110" s="2">
        <f t="shared" si="15"/>
        <v>0</v>
      </c>
    </row>
    <row r="111" spans="1:13" x14ac:dyDescent="0.3">
      <c r="A111" s="6">
        <f t="shared" si="12"/>
        <v>5100</v>
      </c>
      <c r="C111" s="15">
        <v>0.59443500000000005</v>
      </c>
      <c r="D111" s="15">
        <f t="shared" si="9"/>
        <v>0.59443500000000005</v>
      </c>
      <c r="E111" s="2">
        <f t="shared" si="10"/>
        <v>0</v>
      </c>
      <c r="G111" s="16">
        <f t="shared" si="11"/>
        <v>-18.149999999999999</v>
      </c>
      <c r="H111" s="16">
        <f t="shared" si="13"/>
        <v>254.99999999999997</v>
      </c>
      <c r="I111" s="15">
        <f t="shared" si="8"/>
        <v>0.88495575221238931</v>
      </c>
      <c r="K111" s="33">
        <v>0.52604890000000004</v>
      </c>
      <c r="L111" s="23">
        <f t="shared" si="14"/>
        <v>0.52604799999999996</v>
      </c>
      <c r="M111" s="2">
        <f t="shared" si="15"/>
        <v>0</v>
      </c>
    </row>
    <row r="112" spans="1:13" x14ac:dyDescent="0.3">
      <c r="A112" s="6">
        <f t="shared" si="12"/>
        <v>5150</v>
      </c>
      <c r="C112" s="15">
        <v>0.59121800000000002</v>
      </c>
      <c r="D112" s="15">
        <f t="shared" si="9"/>
        <v>0.59121800000000002</v>
      </c>
      <c r="E112" s="2">
        <f t="shared" si="10"/>
        <v>0</v>
      </c>
      <c r="G112" s="16">
        <f t="shared" si="11"/>
        <v>-18.475000000000001</v>
      </c>
      <c r="H112" s="16">
        <f t="shared" si="13"/>
        <v>254.67499999999998</v>
      </c>
      <c r="I112" s="15">
        <f t="shared" si="8"/>
        <v>0.88382786743015795</v>
      </c>
      <c r="K112" s="33">
        <v>0.52253439999999995</v>
      </c>
      <c r="L112" s="23">
        <f t="shared" si="14"/>
        <v>0.52253300000000003</v>
      </c>
      <c r="M112" s="2">
        <f t="shared" si="15"/>
        <v>0</v>
      </c>
    </row>
    <row r="113" spans="1:13" x14ac:dyDescent="0.3">
      <c r="A113" s="6">
        <f t="shared" si="12"/>
        <v>5200</v>
      </c>
      <c r="C113" s="15">
        <v>0.58801300000000001</v>
      </c>
      <c r="D113" s="15">
        <f t="shared" si="9"/>
        <v>0.58801300000000001</v>
      </c>
      <c r="E113" s="2">
        <f t="shared" si="10"/>
        <v>0</v>
      </c>
      <c r="G113" s="16">
        <f t="shared" si="11"/>
        <v>-18.799999999999997</v>
      </c>
      <c r="H113" s="16">
        <f t="shared" si="13"/>
        <v>254.34999999999997</v>
      </c>
      <c r="I113" s="15">
        <f t="shared" si="8"/>
        <v>0.88269998264792637</v>
      </c>
      <c r="K113" s="33">
        <v>0.51903969999999999</v>
      </c>
      <c r="L113" s="23">
        <f t="shared" si="14"/>
        <v>0.519038</v>
      </c>
      <c r="M113" s="2">
        <f t="shared" si="15"/>
        <v>0</v>
      </c>
    </row>
    <row r="114" spans="1:13" x14ac:dyDescent="0.3">
      <c r="A114" s="6">
        <f t="shared" si="12"/>
        <v>5250</v>
      </c>
      <c r="C114" s="15">
        <v>0.58482200000000006</v>
      </c>
      <c r="D114" s="15">
        <f t="shared" si="9"/>
        <v>0.58482199999999995</v>
      </c>
      <c r="E114" s="2">
        <f t="shared" si="10"/>
        <v>0</v>
      </c>
      <c r="G114" s="16">
        <f t="shared" si="11"/>
        <v>-19.125</v>
      </c>
      <c r="H114" s="16">
        <f t="shared" si="13"/>
        <v>254.02499999999998</v>
      </c>
      <c r="I114" s="15">
        <f t="shared" si="8"/>
        <v>0.8815720978656949</v>
      </c>
      <c r="K114" s="33">
        <v>0.51556279999999999</v>
      </c>
      <c r="L114" s="23">
        <f t="shared" si="14"/>
        <v>0.51556199999999996</v>
      </c>
      <c r="M114" s="2">
        <f t="shared" si="15"/>
        <v>0</v>
      </c>
    </row>
    <row r="115" spans="1:13" x14ac:dyDescent="0.3">
      <c r="A115" s="6">
        <f t="shared" si="12"/>
        <v>5300</v>
      </c>
      <c r="C115" s="15">
        <v>0.58164499999999997</v>
      </c>
      <c r="D115" s="15">
        <f t="shared" si="9"/>
        <v>0.58164499999999997</v>
      </c>
      <c r="E115" s="2">
        <f t="shared" si="10"/>
        <v>0</v>
      </c>
      <c r="G115" s="16">
        <f t="shared" si="11"/>
        <v>-19.449999999999996</v>
      </c>
      <c r="H115" s="16">
        <f t="shared" si="13"/>
        <v>253.7</v>
      </c>
      <c r="I115" s="15">
        <f t="shared" si="8"/>
        <v>0.88044421308346354</v>
      </c>
      <c r="K115" s="33">
        <v>0.51210560000000005</v>
      </c>
      <c r="L115" s="23">
        <f t="shared" si="14"/>
        <v>0.512104</v>
      </c>
      <c r="M115" s="2">
        <f t="shared" si="15"/>
        <v>0</v>
      </c>
    </row>
    <row r="116" spans="1:13" x14ac:dyDescent="0.3">
      <c r="A116" s="6">
        <f t="shared" si="12"/>
        <v>5350</v>
      </c>
      <c r="C116" s="15">
        <v>0.57847999999999999</v>
      </c>
      <c r="D116" s="15">
        <f t="shared" si="9"/>
        <v>0.57847999999999999</v>
      </c>
      <c r="E116" s="2">
        <f t="shared" si="10"/>
        <v>0</v>
      </c>
      <c r="G116" s="16">
        <f t="shared" si="11"/>
        <v>-19.774999999999999</v>
      </c>
      <c r="H116" s="16">
        <f t="shared" si="13"/>
        <v>253.37499999999997</v>
      </c>
      <c r="I116" s="15">
        <f t="shared" si="8"/>
        <v>0.87931632830123196</v>
      </c>
      <c r="K116" s="33">
        <v>0.50866719999999999</v>
      </c>
      <c r="L116" s="23">
        <f t="shared" si="14"/>
        <v>0.50866599999999995</v>
      </c>
      <c r="M116" s="2">
        <f t="shared" si="15"/>
        <v>0</v>
      </c>
    </row>
    <row r="117" spans="1:13" x14ac:dyDescent="0.3">
      <c r="A117" s="6">
        <f t="shared" si="12"/>
        <v>5400</v>
      </c>
      <c r="C117" s="15">
        <v>0.57532899999999998</v>
      </c>
      <c r="D117" s="15">
        <f t="shared" si="9"/>
        <v>0.57532899999999998</v>
      </c>
      <c r="E117" s="2">
        <f t="shared" si="10"/>
        <v>0</v>
      </c>
      <c r="G117" s="16">
        <f t="shared" si="11"/>
        <v>-20.100000000000001</v>
      </c>
      <c r="H117" s="16">
        <f t="shared" si="13"/>
        <v>253.04999999999998</v>
      </c>
      <c r="I117" s="15">
        <f t="shared" si="8"/>
        <v>0.87818844351900049</v>
      </c>
      <c r="K117" s="33">
        <v>0.50524750000000007</v>
      </c>
      <c r="L117" s="23">
        <f t="shared" si="14"/>
        <v>0.50524599999999997</v>
      </c>
      <c r="M117" s="2">
        <f t="shared" si="15"/>
        <v>0</v>
      </c>
    </row>
    <row r="118" spans="1:13" x14ac:dyDescent="0.3">
      <c r="A118" s="6">
        <f t="shared" si="12"/>
        <v>5450</v>
      </c>
      <c r="C118" s="15">
        <v>0.57219100000000001</v>
      </c>
      <c r="D118" s="15">
        <f t="shared" si="9"/>
        <v>0.57219100000000001</v>
      </c>
      <c r="E118" s="2">
        <f t="shared" si="10"/>
        <v>0</v>
      </c>
      <c r="G118" s="16">
        <f t="shared" si="11"/>
        <v>-20.424999999999997</v>
      </c>
      <c r="H118" s="16">
        <f t="shared" si="13"/>
        <v>252.72499999999997</v>
      </c>
      <c r="I118" s="15">
        <f t="shared" si="8"/>
        <v>0.87706055873676902</v>
      </c>
      <c r="K118" s="33">
        <v>0.50184550000000006</v>
      </c>
      <c r="L118" s="23">
        <f t="shared" si="14"/>
        <v>0.50184499999999999</v>
      </c>
      <c r="M118" s="2">
        <f t="shared" si="15"/>
        <v>0</v>
      </c>
    </row>
    <row r="119" spans="1:13" x14ac:dyDescent="0.3">
      <c r="A119" s="6">
        <f t="shared" si="12"/>
        <v>5500</v>
      </c>
      <c r="C119" s="15">
        <v>0.56906600000000007</v>
      </c>
      <c r="D119" s="15">
        <f t="shared" si="9"/>
        <v>0.56906599999999996</v>
      </c>
      <c r="E119" s="2">
        <f t="shared" si="10"/>
        <v>0</v>
      </c>
      <c r="G119" s="16">
        <f t="shared" si="11"/>
        <v>-20.75</v>
      </c>
      <c r="H119" s="16">
        <f t="shared" si="13"/>
        <v>252.39999999999998</v>
      </c>
      <c r="I119" s="15">
        <f t="shared" si="8"/>
        <v>0.87593267395453756</v>
      </c>
      <c r="K119" s="33">
        <v>0.4984634</v>
      </c>
      <c r="L119" s="23">
        <f t="shared" si="14"/>
        <v>0.49846200000000002</v>
      </c>
      <c r="M119" s="2">
        <f t="shared" si="15"/>
        <v>0</v>
      </c>
    </row>
    <row r="120" spans="1:13" x14ac:dyDescent="0.3">
      <c r="A120" s="6">
        <f t="shared" si="12"/>
        <v>5550</v>
      </c>
      <c r="C120" s="15">
        <v>0.56595399999999996</v>
      </c>
      <c r="D120" s="15">
        <f t="shared" si="9"/>
        <v>0.56595399999999996</v>
      </c>
      <c r="E120" s="2">
        <f t="shared" si="10"/>
        <v>0</v>
      </c>
      <c r="G120" s="16">
        <f t="shared" si="11"/>
        <v>-21.074999999999996</v>
      </c>
      <c r="H120" s="16">
        <f t="shared" si="13"/>
        <v>252.07499999999999</v>
      </c>
      <c r="I120" s="15">
        <f t="shared" si="8"/>
        <v>0.87480478917230609</v>
      </c>
      <c r="K120" s="33">
        <v>0.49509890000000001</v>
      </c>
      <c r="L120" s="23">
        <f t="shared" si="14"/>
        <v>0.49509799999999998</v>
      </c>
      <c r="M120" s="2">
        <f t="shared" si="15"/>
        <v>0</v>
      </c>
    </row>
    <row r="121" spans="1:13" x14ac:dyDescent="0.3">
      <c r="A121" s="6">
        <f t="shared" si="12"/>
        <v>5600</v>
      </c>
      <c r="C121" s="15">
        <v>0.56285499999999999</v>
      </c>
      <c r="D121" s="15">
        <f t="shared" si="9"/>
        <v>0.56285499999999999</v>
      </c>
      <c r="E121" s="2">
        <f t="shared" si="10"/>
        <v>0</v>
      </c>
      <c r="G121" s="16">
        <f t="shared" si="11"/>
        <v>-21.4</v>
      </c>
      <c r="H121" s="16">
        <f t="shared" si="13"/>
        <v>251.74999999999997</v>
      </c>
      <c r="I121" s="15">
        <f t="shared" si="8"/>
        <v>0.87367690439007462</v>
      </c>
      <c r="K121" s="33">
        <v>0.4917533</v>
      </c>
      <c r="L121" s="23">
        <f t="shared" si="14"/>
        <v>0.49175200000000002</v>
      </c>
      <c r="M121" s="2">
        <f t="shared" si="15"/>
        <v>0</v>
      </c>
    </row>
    <row r="122" spans="1:13" x14ac:dyDescent="0.3">
      <c r="A122" s="6">
        <f t="shared" si="12"/>
        <v>5650</v>
      </c>
      <c r="C122" s="15">
        <v>0.55976900000000007</v>
      </c>
      <c r="D122" s="15">
        <f t="shared" si="9"/>
        <v>0.55976899999999996</v>
      </c>
      <c r="E122" s="2">
        <f t="shared" si="10"/>
        <v>0</v>
      </c>
      <c r="G122" s="16">
        <f t="shared" si="11"/>
        <v>-21.725000000000001</v>
      </c>
      <c r="H122" s="16">
        <f t="shared" si="13"/>
        <v>251.42499999999998</v>
      </c>
      <c r="I122" s="15">
        <f t="shared" si="8"/>
        <v>0.87254901960784315</v>
      </c>
      <c r="K122" s="33">
        <v>0.48842540000000007</v>
      </c>
      <c r="L122" s="23">
        <f t="shared" si="14"/>
        <v>0.48842400000000002</v>
      </c>
      <c r="M122" s="2">
        <f t="shared" si="15"/>
        <v>0</v>
      </c>
    </row>
    <row r="123" spans="1:13" x14ac:dyDescent="0.3">
      <c r="A123" s="6">
        <f t="shared" si="12"/>
        <v>5700</v>
      </c>
      <c r="C123" s="15">
        <v>0.55669599999999997</v>
      </c>
      <c r="D123" s="15">
        <f t="shared" si="9"/>
        <v>0.55669599999999997</v>
      </c>
      <c r="E123" s="2">
        <f t="shared" si="10"/>
        <v>0</v>
      </c>
      <c r="G123" s="16">
        <f t="shared" si="11"/>
        <v>-22.049999999999997</v>
      </c>
      <c r="H123" s="16">
        <f t="shared" si="13"/>
        <v>251.09999999999997</v>
      </c>
      <c r="I123" s="15">
        <f t="shared" si="8"/>
        <v>0.87142113482561157</v>
      </c>
      <c r="K123" s="33">
        <v>0.48511620000000005</v>
      </c>
      <c r="L123" s="23">
        <f t="shared" si="14"/>
        <v>0.48511500000000002</v>
      </c>
      <c r="M123" s="2">
        <f t="shared" si="15"/>
        <v>0</v>
      </c>
    </row>
    <row r="124" spans="1:13" x14ac:dyDescent="0.3">
      <c r="A124" s="6">
        <f t="shared" si="12"/>
        <v>5750</v>
      </c>
      <c r="C124" s="15">
        <v>0.55363600000000002</v>
      </c>
      <c r="D124" s="15">
        <f t="shared" si="9"/>
        <v>0.55363600000000002</v>
      </c>
      <c r="E124" s="2">
        <f t="shared" si="10"/>
        <v>0</v>
      </c>
      <c r="G124" s="16">
        <f t="shared" si="11"/>
        <v>-22.375</v>
      </c>
      <c r="H124" s="16">
        <f t="shared" si="13"/>
        <v>250.77499999999998</v>
      </c>
      <c r="I124" s="15">
        <f t="shared" si="8"/>
        <v>0.87029325004338021</v>
      </c>
      <c r="K124" s="33">
        <v>0.48182580000000003</v>
      </c>
      <c r="L124" s="23">
        <f t="shared" si="14"/>
        <v>0.48182399999999997</v>
      </c>
      <c r="M124" s="2">
        <f t="shared" si="15"/>
        <v>0</v>
      </c>
    </row>
    <row r="125" spans="1:13" x14ac:dyDescent="0.3">
      <c r="A125" s="6">
        <f t="shared" si="12"/>
        <v>5800</v>
      </c>
      <c r="C125" s="15">
        <v>0.550589</v>
      </c>
      <c r="D125" s="15">
        <f t="shared" si="9"/>
        <v>0.550589</v>
      </c>
      <c r="E125" s="2">
        <f t="shared" si="10"/>
        <v>0</v>
      </c>
      <c r="G125" s="16">
        <f t="shared" si="11"/>
        <v>-22.699999999999996</v>
      </c>
      <c r="H125" s="16">
        <f t="shared" si="13"/>
        <v>250.45</v>
      </c>
      <c r="I125" s="15">
        <f t="shared" si="8"/>
        <v>0.86916536526114874</v>
      </c>
      <c r="K125" s="33">
        <v>0.47855220000000004</v>
      </c>
      <c r="L125" s="23">
        <f t="shared" si="14"/>
        <v>0.478551</v>
      </c>
      <c r="M125" s="2">
        <f t="shared" si="15"/>
        <v>0</v>
      </c>
    </row>
    <row r="126" spans="1:13" x14ac:dyDescent="0.3">
      <c r="A126" s="6">
        <f t="shared" si="12"/>
        <v>5850</v>
      </c>
      <c r="C126" s="15">
        <v>0.54755399999999999</v>
      </c>
      <c r="D126" s="15">
        <f t="shared" si="9"/>
        <v>0.54755399999999999</v>
      </c>
      <c r="E126" s="2">
        <f t="shared" si="10"/>
        <v>0</v>
      </c>
      <c r="G126" s="16">
        <f t="shared" si="11"/>
        <v>-23.024999999999999</v>
      </c>
      <c r="H126" s="16">
        <f t="shared" si="13"/>
        <v>250.12499999999997</v>
      </c>
      <c r="I126" s="15">
        <f t="shared" si="8"/>
        <v>0.86803748047891716</v>
      </c>
      <c r="K126" s="33">
        <v>0.47529730000000003</v>
      </c>
      <c r="L126" s="23">
        <f t="shared" si="14"/>
        <v>0.475296</v>
      </c>
      <c r="M126" s="2">
        <f t="shared" si="15"/>
        <v>0</v>
      </c>
    </row>
    <row r="127" spans="1:13" x14ac:dyDescent="0.3">
      <c r="A127" s="6">
        <f t="shared" si="12"/>
        <v>5900</v>
      </c>
      <c r="C127" s="15">
        <v>0.54453300000000004</v>
      </c>
      <c r="D127" s="15">
        <f t="shared" si="9"/>
        <v>0.54453300000000004</v>
      </c>
      <c r="E127" s="2">
        <f t="shared" si="10"/>
        <v>0</v>
      </c>
      <c r="G127" s="16">
        <f t="shared" si="11"/>
        <v>-23.35</v>
      </c>
      <c r="H127" s="16">
        <f t="shared" si="13"/>
        <v>249.79999999999998</v>
      </c>
      <c r="I127" s="15">
        <f t="shared" si="8"/>
        <v>0.8669095956966858</v>
      </c>
      <c r="K127" s="33">
        <v>0.47206020000000004</v>
      </c>
      <c r="L127" s="23">
        <f t="shared" si="14"/>
        <v>0.47205900000000001</v>
      </c>
      <c r="M127" s="2">
        <f t="shared" si="15"/>
        <v>0</v>
      </c>
    </row>
    <row r="128" spans="1:13" x14ac:dyDescent="0.3">
      <c r="A128" s="6">
        <f t="shared" si="12"/>
        <v>5950</v>
      </c>
      <c r="C128" s="15">
        <v>0.54152400000000001</v>
      </c>
      <c r="D128" s="15">
        <f t="shared" si="9"/>
        <v>0.54152400000000001</v>
      </c>
      <c r="E128" s="2">
        <f t="shared" si="10"/>
        <v>0</v>
      </c>
      <c r="G128" s="16">
        <f t="shared" si="11"/>
        <v>-23.674999999999997</v>
      </c>
      <c r="H128" s="16">
        <f t="shared" si="13"/>
        <v>249.47499999999997</v>
      </c>
      <c r="I128" s="15">
        <f t="shared" si="8"/>
        <v>0.86578171091445422</v>
      </c>
      <c r="K128" s="33">
        <v>0.46884180000000009</v>
      </c>
      <c r="L128" s="23">
        <f t="shared" si="14"/>
        <v>0.46883999999999998</v>
      </c>
      <c r="M128" s="2">
        <f t="shared" si="15"/>
        <v>0</v>
      </c>
    </row>
    <row r="129" spans="1:13" x14ac:dyDescent="0.3">
      <c r="A129" s="6">
        <f t="shared" si="12"/>
        <v>6000</v>
      </c>
      <c r="C129" s="15">
        <v>0.53852800000000001</v>
      </c>
      <c r="D129" s="15">
        <f t="shared" si="9"/>
        <v>0.53852800000000001</v>
      </c>
      <c r="E129" s="2">
        <f t="shared" si="10"/>
        <v>0</v>
      </c>
      <c r="G129" s="16">
        <f t="shared" si="11"/>
        <v>-24</v>
      </c>
      <c r="H129" s="16">
        <f t="shared" si="13"/>
        <v>249.14999999999998</v>
      </c>
      <c r="I129" s="15">
        <f t="shared" si="8"/>
        <v>0.86465382613222275</v>
      </c>
      <c r="K129" s="33">
        <v>0.46564030000000001</v>
      </c>
      <c r="L129" s="23">
        <f t="shared" si="14"/>
        <v>0.46563900000000003</v>
      </c>
      <c r="M129" s="2">
        <f t="shared" si="15"/>
        <v>0</v>
      </c>
    </row>
    <row r="130" spans="1:13" x14ac:dyDescent="0.3">
      <c r="A130" s="6">
        <f t="shared" si="12"/>
        <v>6050</v>
      </c>
      <c r="C130" s="15">
        <v>0.53554500000000005</v>
      </c>
      <c r="D130" s="15">
        <f t="shared" si="9"/>
        <v>0.53554500000000005</v>
      </c>
      <c r="E130" s="2">
        <f t="shared" si="10"/>
        <v>0</v>
      </c>
      <c r="G130" s="16">
        <f t="shared" si="11"/>
        <v>-24.324999999999996</v>
      </c>
      <c r="H130" s="16">
        <f t="shared" si="13"/>
        <v>248.82499999999999</v>
      </c>
      <c r="I130" s="15">
        <f t="shared" si="8"/>
        <v>0.86352594134999139</v>
      </c>
      <c r="K130" s="33">
        <v>0.46245649999999999</v>
      </c>
      <c r="L130" s="23">
        <f t="shared" si="14"/>
        <v>0.462455</v>
      </c>
      <c r="M130" s="2">
        <f t="shared" si="15"/>
        <v>0</v>
      </c>
    </row>
    <row r="131" spans="1:13" x14ac:dyDescent="0.3">
      <c r="A131" s="6">
        <f t="shared" si="12"/>
        <v>6100</v>
      </c>
      <c r="C131" s="15">
        <v>0.53257399999999999</v>
      </c>
      <c r="D131" s="15">
        <f t="shared" si="9"/>
        <v>0.53257399999999999</v>
      </c>
      <c r="E131" s="2">
        <f t="shared" si="10"/>
        <v>0</v>
      </c>
      <c r="G131" s="16">
        <f t="shared" si="11"/>
        <v>-24.65</v>
      </c>
      <c r="H131" s="16">
        <f t="shared" si="13"/>
        <v>248.49999999999997</v>
      </c>
      <c r="I131" s="15">
        <f t="shared" si="8"/>
        <v>0.86239805656775981</v>
      </c>
      <c r="K131" s="33">
        <v>0.45929140000000007</v>
      </c>
      <c r="L131" s="23">
        <f t="shared" si="14"/>
        <v>0.459289</v>
      </c>
      <c r="M131" s="2">
        <f t="shared" si="15"/>
        <v>0</v>
      </c>
    </row>
    <row r="132" spans="1:13" x14ac:dyDescent="0.3">
      <c r="A132" s="6">
        <f t="shared" si="12"/>
        <v>6150</v>
      </c>
      <c r="C132" s="15">
        <v>0.52961600000000009</v>
      </c>
      <c r="D132" s="15">
        <f t="shared" si="9"/>
        <v>0.52961599999999998</v>
      </c>
      <c r="E132" s="2">
        <f t="shared" si="10"/>
        <v>0</v>
      </c>
      <c r="G132" s="16">
        <f t="shared" si="11"/>
        <v>-24.975000000000001</v>
      </c>
      <c r="H132" s="16">
        <f t="shared" si="13"/>
        <v>248.17499999999998</v>
      </c>
      <c r="I132" s="15">
        <f t="shared" si="8"/>
        <v>0.86127017178552834</v>
      </c>
      <c r="K132" s="33">
        <v>0.45614210000000005</v>
      </c>
      <c r="L132" s="23">
        <f t="shared" si="14"/>
        <v>0.45614100000000002</v>
      </c>
      <c r="M132" s="2">
        <f t="shared" si="15"/>
        <v>0</v>
      </c>
    </row>
    <row r="133" spans="1:13" x14ac:dyDescent="0.3">
      <c r="A133" s="6">
        <f t="shared" si="12"/>
        <v>6200</v>
      </c>
      <c r="C133" s="15">
        <v>0.526671</v>
      </c>
      <c r="D133" s="15">
        <f t="shared" si="9"/>
        <v>0.526671</v>
      </c>
      <c r="E133" s="2">
        <f t="shared" si="10"/>
        <v>0</v>
      </c>
      <c r="G133" s="16">
        <f t="shared" si="11"/>
        <v>-25.299999999999997</v>
      </c>
      <c r="H133" s="16">
        <f t="shared" si="13"/>
        <v>247.84999999999997</v>
      </c>
      <c r="I133" s="15">
        <f t="shared" si="8"/>
        <v>0.86014228700329687</v>
      </c>
      <c r="K133" s="33">
        <v>0.45301159999999996</v>
      </c>
      <c r="L133" s="23">
        <f t="shared" si="14"/>
        <v>0.45301000000000002</v>
      </c>
      <c r="M133" s="2">
        <f t="shared" si="15"/>
        <v>0</v>
      </c>
    </row>
    <row r="134" spans="1:13" x14ac:dyDescent="0.3">
      <c r="A134" s="6">
        <f t="shared" si="12"/>
        <v>6250</v>
      </c>
      <c r="C134" s="15">
        <v>0.52373800000000004</v>
      </c>
      <c r="D134" s="15">
        <f t="shared" si="9"/>
        <v>0.52373800000000004</v>
      </c>
      <c r="E134" s="2">
        <f t="shared" si="10"/>
        <v>0</v>
      </c>
      <c r="G134" s="16">
        <f t="shared" si="11"/>
        <v>-25.625</v>
      </c>
      <c r="H134" s="16">
        <f t="shared" si="13"/>
        <v>247.52499999999998</v>
      </c>
      <c r="I134" s="15">
        <f t="shared" si="8"/>
        <v>0.8590144022210654</v>
      </c>
      <c r="K134" s="33">
        <v>0.44989790000000007</v>
      </c>
      <c r="L134" s="23">
        <f t="shared" si="14"/>
        <v>0.44989699999999999</v>
      </c>
      <c r="M134" s="2">
        <f t="shared" si="15"/>
        <v>0</v>
      </c>
    </row>
    <row r="135" spans="1:13" x14ac:dyDescent="0.3">
      <c r="A135" s="6">
        <f t="shared" si="12"/>
        <v>6300</v>
      </c>
      <c r="C135" s="15">
        <v>0.52081699999999997</v>
      </c>
      <c r="D135" s="15">
        <f t="shared" si="9"/>
        <v>0.52081699999999997</v>
      </c>
      <c r="E135" s="2">
        <f t="shared" si="10"/>
        <v>0</v>
      </c>
      <c r="G135" s="16">
        <f t="shared" si="11"/>
        <v>-25.949999999999996</v>
      </c>
      <c r="H135" s="16">
        <f t="shared" si="13"/>
        <v>247.2</v>
      </c>
      <c r="I135" s="15">
        <f t="shared" si="8"/>
        <v>0.85788651743883393</v>
      </c>
      <c r="K135" s="33">
        <v>0.44680190000000003</v>
      </c>
      <c r="L135" s="23">
        <f t="shared" si="14"/>
        <v>0.446801</v>
      </c>
      <c r="M135" s="2">
        <f t="shared" si="15"/>
        <v>0</v>
      </c>
    </row>
    <row r="136" spans="1:13" x14ac:dyDescent="0.3">
      <c r="A136" s="6">
        <f t="shared" si="12"/>
        <v>6350</v>
      </c>
      <c r="C136" s="15">
        <v>0.51790900000000006</v>
      </c>
      <c r="D136" s="15">
        <f t="shared" si="9"/>
        <v>0.51790899999999995</v>
      </c>
      <c r="E136" s="2">
        <f t="shared" si="10"/>
        <v>0</v>
      </c>
      <c r="G136" s="16">
        <f t="shared" si="11"/>
        <v>-26.274999999999999</v>
      </c>
      <c r="H136" s="16">
        <f t="shared" si="13"/>
        <v>246.87499999999997</v>
      </c>
      <c r="I136" s="15">
        <f t="shared" si="8"/>
        <v>0.85675863265660246</v>
      </c>
      <c r="K136" s="33">
        <v>0.4437237</v>
      </c>
      <c r="L136" s="23">
        <f t="shared" si="14"/>
        <v>0.44372200000000001</v>
      </c>
      <c r="M136" s="2">
        <f t="shared" si="15"/>
        <v>0</v>
      </c>
    </row>
    <row r="137" spans="1:13" x14ac:dyDescent="0.3">
      <c r="A137" s="6">
        <f t="shared" si="12"/>
        <v>6400</v>
      </c>
      <c r="C137" s="15">
        <v>0.51501400000000008</v>
      </c>
      <c r="D137" s="15">
        <f t="shared" si="9"/>
        <v>0.51501399999999997</v>
      </c>
      <c r="E137" s="2">
        <f t="shared" si="10"/>
        <v>0</v>
      </c>
      <c r="G137" s="16">
        <f t="shared" si="11"/>
        <v>-26.6</v>
      </c>
      <c r="H137" s="16">
        <f t="shared" si="13"/>
        <v>246.54999999999998</v>
      </c>
      <c r="I137" s="15">
        <f t="shared" ref="I137:I200" si="16">H137/$H$9</f>
        <v>0.85563074787437099</v>
      </c>
      <c r="K137" s="33">
        <v>0.4406622</v>
      </c>
      <c r="L137" s="23">
        <f t="shared" si="14"/>
        <v>0.44066</v>
      </c>
      <c r="M137" s="2">
        <f t="shared" si="15"/>
        <v>0</v>
      </c>
    </row>
    <row r="138" spans="1:13" x14ac:dyDescent="0.3">
      <c r="A138" s="6">
        <f t="shared" si="12"/>
        <v>6450</v>
      </c>
      <c r="C138" s="15">
        <v>0.512131</v>
      </c>
      <c r="D138" s="15">
        <f t="shared" ref="D138:D201" si="17">ROUND(I138^4.25587971,6)</f>
        <v>0.512131</v>
      </c>
      <c r="E138" s="2">
        <f t="shared" ref="E138:E201" si="18">ROUND(D138-C138,5)</f>
        <v>0</v>
      </c>
      <c r="G138" s="16">
        <f t="shared" ref="G138:G201" si="19">15-0.0065*$A138</f>
        <v>-26.924999999999997</v>
      </c>
      <c r="H138" s="16">
        <f t="shared" si="13"/>
        <v>246.22499999999997</v>
      </c>
      <c r="I138" s="15">
        <f t="shared" si="16"/>
        <v>0.85450286309213941</v>
      </c>
      <c r="K138" s="33">
        <v>0.43761760000000005</v>
      </c>
      <c r="L138" s="23">
        <f t="shared" si="14"/>
        <v>0.437616</v>
      </c>
      <c r="M138" s="2">
        <f t="shared" si="15"/>
        <v>0</v>
      </c>
    </row>
    <row r="139" spans="1:13" x14ac:dyDescent="0.3">
      <c r="A139" s="6">
        <f t="shared" ref="A139:A202" si="20">A138+50</f>
        <v>6500</v>
      </c>
      <c r="C139" s="15">
        <v>0.50926000000000005</v>
      </c>
      <c r="D139" s="15">
        <f t="shared" si="17"/>
        <v>0.50926000000000005</v>
      </c>
      <c r="E139" s="2">
        <f t="shared" si="18"/>
        <v>0</v>
      </c>
      <c r="G139" s="16">
        <f t="shared" si="19"/>
        <v>-27.25</v>
      </c>
      <c r="H139" s="16">
        <f t="shared" ref="H139:H202" si="21">288.15-0.0065*$A139</f>
        <v>245.89999999999998</v>
      </c>
      <c r="I139" s="15">
        <f t="shared" si="16"/>
        <v>0.85337497830990805</v>
      </c>
      <c r="K139" s="33">
        <v>0.43458970000000002</v>
      </c>
      <c r="L139" s="23">
        <f t="shared" ref="L139:L202" si="22">ROUND(I139^5.2559,6)</f>
        <v>0.43458799999999997</v>
      </c>
      <c r="M139" s="2">
        <f t="shared" ref="M139:M202" si="23">ROUND(L139-K139,5)</f>
        <v>0</v>
      </c>
    </row>
    <row r="140" spans="1:13" x14ac:dyDescent="0.3">
      <c r="A140" s="6">
        <f t="shared" si="20"/>
        <v>6550</v>
      </c>
      <c r="C140" s="15">
        <v>0.50640200000000002</v>
      </c>
      <c r="D140" s="15">
        <f t="shared" si="17"/>
        <v>0.50640200000000002</v>
      </c>
      <c r="E140" s="2">
        <f t="shared" si="18"/>
        <v>0</v>
      </c>
      <c r="G140" s="16">
        <f t="shared" si="19"/>
        <v>-27.574999999999996</v>
      </c>
      <c r="H140" s="16">
        <f t="shared" si="21"/>
        <v>245.57499999999999</v>
      </c>
      <c r="I140" s="15">
        <f t="shared" si="16"/>
        <v>0.85224709352767658</v>
      </c>
      <c r="K140" s="33">
        <v>0.43157960000000001</v>
      </c>
      <c r="L140" s="23">
        <f t="shared" si="22"/>
        <v>0.43157800000000002</v>
      </c>
      <c r="M140" s="2">
        <f t="shared" si="23"/>
        <v>0</v>
      </c>
    </row>
    <row r="141" spans="1:13" x14ac:dyDescent="0.3">
      <c r="A141" s="6">
        <f t="shared" si="20"/>
        <v>6600</v>
      </c>
      <c r="C141" s="15">
        <v>0.503556</v>
      </c>
      <c r="D141" s="15">
        <f t="shared" si="17"/>
        <v>0.503556</v>
      </c>
      <c r="E141" s="2">
        <f t="shared" si="18"/>
        <v>0</v>
      </c>
      <c r="G141" s="16">
        <f t="shared" si="19"/>
        <v>-27.9</v>
      </c>
      <c r="H141" s="16">
        <f t="shared" si="21"/>
        <v>245.24999999999997</v>
      </c>
      <c r="I141" s="15">
        <f t="shared" si="16"/>
        <v>0.851119208745445</v>
      </c>
      <c r="K141" s="33">
        <v>0.42858620000000003</v>
      </c>
      <c r="L141" s="23">
        <f t="shared" si="22"/>
        <v>0.42858499999999999</v>
      </c>
      <c r="M141" s="2">
        <f t="shared" si="23"/>
        <v>0</v>
      </c>
    </row>
    <row r="142" spans="1:13" x14ac:dyDescent="0.3">
      <c r="A142" s="6">
        <f t="shared" si="20"/>
        <v>6650</v>
      </c>
      <c r="C142" s="15">
        <v>0.500722</v>
      </c>
      <c r="D142" s="15">
        <f t="shared" si="17"/>
        <v>0.500722</v>
      </c>
      <c r="E142" s="2">
        <f t="shared" si="18"/>
        <v>0</v>
      </c>
      <c r="G142" s="16">
        <f t="shared" si="19"/>
        <v>-28.225000000000001</v>
      </c>
      <c r="H142" s="16">
        <f t="shared" si="21"/>
        <v>244.92499999999998</v>
      </c>
      <c r="I142" s="15">
        <f t="shared" si="16"/>
        <v>0.84999132396321364</v>
      </c>
      <c r="K142" s="33">
        <v>0.42560969999999998</v>
      </c>
      <c r="L142" s="23">
        <f t="shared" si="22"/>
        <v>0.42560799999999999</v>
      </c>
      <c r="M142" s="2">
        <f t="shared" si="23"/>
        <v>0</v>
      </c>
    </row>
    <row r="143" spans="1:13" x14ac:dyDescent="0.3">
      <c r="A143" s="6">
        <f t="shared" si="20"/>
        <v>6700</v>
      </c>
      <c r="C143" s="15">
        <v>0.49790000000000001</v>
      </c>
      <c r="D143" s="15">
        <f t="shared" si="17"/>
        <v>0.49790000000000001</v>
      </c>
      <c r="E143" s="2">
        <f t="shared" si="18"/>
        <v>0</v>
      </c>
      <c r="G143" s="16">
        <f t="shared" si="19"/>
        <v>-28.549999999999997</v>
      </c>
      <c r="H143" s="16">
        <f t="shared" si="21"/>
        <v>244.59999999999997</v>
      </c>
      <c r="I143" s="15">
        <f t="shared" si="16"/>
        <v>0.84886343918098206</v>
      </c>
      <c r="K143" s="33">
        <v>0.42264889999999999</v>
      </c>
      <c r="L143" s="23">
        <f t="shared" si="22"/>
        <v>0.42264800000000002</v>
      </c>
      <c r="M143" s="2">
        <f t="shared" si="23"/>
        <v>0</v>
      </c>
    </row>
    <row r="144" spans="1:13" x14ac:dyDescent="0.3">
      <c r="A144" s="6">
        <f t="shared" si="20"/>
        <v>6750</v>
      </c>
      <c r="C144" s="15">
        <v>0.49509100000000006</v>
      </c>
      <c r="D144" s="15">
        <f t="shared" si="17"/>
        <v>0.495091</v>
      </c>
      <c r="E144" s="2">
        <f t="shared" si="18"/>
        <v>0</v>
      </c>
      <c r="G144" s="16">
        <f t="shared" si="19"/>
        <v>-28.875</v>
      </c>
      <c r="H144" s="16">
        <f t="shared" si="21"/>
        <v>244.27499999999998</v>
      </c>
      <c r="I144" s="15">
        <f t="shared" si="16"/>
        <v>0.84773555439875059</v>
      </c>
      <c r="K144" s="33">
        <v>0.41970590000000008</v>
      </c>
      <c r="L144" s="23">
        <f t="shared" si="22"/>
        <v>0.41970499999999999</v>
      </c>
      <c r="M144" s="2">
        <f t="shared" si="23"/>
        <v>0</v>
      </c>
    </row>
    <row r="145" spans="1:13" x14ac:dyDescent="0.3">
      <c r="A145" s="6">
        <f t="shared" si="20"/>
        <v>6800</v>
      </c>
      <c r="C145" s="15">
        <v>0.49229400000000001</v>
      </c>
      <c r="D145" s="15">
        <f t="shared" si="17"/>
        <v>0.49229400000000001</v>
      </c>
      <c r="E145" s="2">
        <f t="shared" si="18"/>
        <v>0</v>
      </c>
      <c r="G145" s="16">
        <f t="shared" si="19"/>
        <v>-29.199999999999996</v>
      </c>
      <c r="H145" s="16">
        <f t="shared" si="21"/>
        <v>243.95</v>
      </c>
      <c r="I145" s="15">
        <f t="shared" si="16"/>
        <v>0.84660766961651923</v>
      </c>
      <c r="K145" s="33">
        <v>0.41677970000000003</v>
      </c>
      <c r="L145" s="23">
        <f t="shared" si="22"/>
        <v>0.41677799999999998</v>
      </c>
      <c r="M145" s="2">
        <f t="shared" si="23"/>
        <v>0</v>
      </c>
    </row>
    <row r="146" spans="1:13" x14ac:dyDescent="0.3">
      <c r="A146" s="6">
        <f t="shared" si="20"/>
        <v>6850</v>
      </c>
      <c r="C146" s="15">
        <v>0.48950800000000005</v>
      </c>
      <c r="D146" s="15">
        <f t="shared" si="17"/>
        <v>0.489508</v>
      </c>
      <c r="E146" s="2">
        <f t="shared" si="18"/>
        <v>0</v>
      </c>
      <c r="G146" s="16">
        <f t="shared" si="19"/>
        <v>-29.524999999999999</v>
      </c>
      <c r="H146" s="16">
        <f t="shared" si="21"/>
        <v>243.62499999999997</v>
      </c>
      <c r="I146" s="15">
        <f t="shared" si="16"/>
        <v>0.84547978483428765</v>
      </c>
      <c r="K146" s="33">
        <v>0.41386919999999999</v>
      </c>
      <c r="L146" s="23">
        <f t="shared" si="22"/>
        <v>0.41386800000000001</v>
      </c>
      <c r="M146" s="2">
        <f t="shared" si="23"/>
        <v>0</v>
      </c>
    </row>
    <row r="147" spans="1:13" x14ac:dyDescent="0.3">
      <c r="A147" s="6">
        <f t="shared" si="20"/>
        <v>6900</v>
      </c>
      <c r="C147" s="15">
        <v>0.48673500000000003</v>
      </c>
      <c r="D147" s="15">
        <f t="shared" si="17"/>
        <v>0.48673499999999997</v>
      </c>
      <c r="E147" s="2">
        <f t="shared" si="18"/>
        <v>0</v>
      </c>
      <c r="G147" s="16">
        <f t="shared" si="19"/>
        <v>-29.85</v>
      </c>
      <c r="H147" s="16">
        <f t="shared" si="21"/>
        <v>243.29999999999998</v>
      </c>
      <c r="I147" s="15">
        <f t="shared" si="16"/>
        <v>0.84435190005205618</v>
      </c>
      <c r="K147" s="33">
        <v>0.4109756</v>
      </c>
      <c r="L147" s="23">
        <f t="shared" si="22"/>
        <v>0.41097400000000001</v>
      </c>
      <c r="M147" s="2">
        <f t="shared" si="23"/>
        <v>0</v>
      </c>
    </row>
    <row r="148" spans="1:13" x14ac:dyDescent="0.3">
      <c r="A148" s="6">
        <f t="shared" si="20"/>
        <v>6950</v>
      </c>
      <c r="C148" s="15">
        <v>0.48397400000000002</v>
      </c>
      <c r="D148" s="15">
        <f t="shared" si="17"/>
        <v>0.48397400000000002</v>
      </c>
      <c r="E148" s="2">
        <f t="shared" si="18"/>
        <v>0</v>
      </c>
      <c r="G148" s="16">
        <f t="shared" si="19"/>
        <v>-30.174999999999997</v>
      </c>
      <c r="H148" s="16">
        <f t="shared" si="21"/>
        <v>242.97499999999997</v>
      </c>
      <c r="I148" s="15">
        <f t="shared" si="16"/>
        <v>0.84322401526982471</v>
      </c>
      <c r="K148" s="33">
        <v>0.40809870000000004</v>
      </c>
      <c r="L148" s="23">
        <f t="shared" si="22"/>
        <v>0.40809699999999999</v>
      </c>
      <c r="M148" s="2">
        <f t="shared" si="23"/>
        <v>0</v>
      </c>
    </row>
    <row r="149" spans="1:13" x14ac:dyDescent="0.3">
      <c r="A149" s="6">
        <f t="shared" si="20"/>
        <v>7000</v>
      </c>
      <c r="C149" s="15">
        <v>0.48122500000000001</v>
      </c>
      <c r="D149" s="15">
        <f t="shared" si="17"/>
        <v>0.48122500000000001</v>
      </c>
      <c r="E149" s="2">
        <f t="shared" si="18"/>
        <v>0</v>
      </c>
      <c r="G149" s="16">
        <f t="shared" si="19"/>
        <v>-30.5</v>
      </c>
      <c r="H149" s="16">
        <f t="shared" si="21"/>
        <v>242.64999999999998</v>
      </c>
      <c r="I149" s="15">
        <f t="shared" si="16"/>
        <v>0.84209613048759324</v>
      </c>
      <c r="K149" s="33">
        <v>0.40523759999999998</v>
      </c>
      <c r="L149" s="23">
        <f t="shared" si="22"/>
        <v>0.40523599999999999</v>
      </c>
      <c r="M149" s="2">
        <f t="shared" si="23"/>
        <v>0</v>
      </c>
    </row>
    <row r="150" spans="1:13" x14ac:dyDescent="0.3">
      <c r="A150" s="6">
        <f t="shared" si="20"/>
        <v>7050</v>
      </c>
      <c r="C150" s="15">
        <v>0.47848800000000002</v>
      </c>
      <c r="D150" s="15">
        <f t="shared" si="17"/>
        <v>0.47848800000000002</v>
      </c>
      <c r="E150" s="2">
        <f t="shared" si="18"/>
        <v>0</v>
      </c>
      <c r="G150" s="16">
        <f t="shared" si="19"/>
        <v>-30.824999999999996</v>
      </c>
      <c r="H150" s="16">
        <f t="shared" si="21"/>
        <v>242.32499999999999</v>
      </c>
      <c r="I150" s="15">
        <f t="shared" si="16"/>
        <v>0.84096824570536177</v>
      </c>
      <c r="K150" s="33">
        <v>0.40239330000000006</v>
      </c>
      <c r="L150" s="23">
        <f t="shared" si="22"/>
        <v>0.40239200000000003</v>
      </c>
      <c r="M150" s="2">
        <f t="shared" si="23"/>
        <v>0</v>
      </c>
    </row>
    <row r="151" spans="1:13" x14ac:dyDescent="0.3">
      <c r="A151" s="6">
        <f t="shared" si="20"/>
        <v>7100</v>
      </c>
      <c r="C151" s="15">
        <v>0.47576299999999999</v>
      </c>
      <c r="D151" s="15">
        <f t="shared" si="17"/>
        <v>0.47576299999999999</v>
      </c>
      <c r="E151" s="2">
        <f t="shared" si="18"/>
        <v>0</v>
      </c>
      <c r="G151" s="16">
        <f t="shared" si="19"/>
        <v>-31.15</v>
      </c>
      <c r="H151" s="16">
        <f t="shared" si="21"/>
        <v>241.99999999999997</v>
      </c>
      <c r="I151" s="15">
        <f t="shared" si="16"/>
        <v>0.8398403609231303</v>
      </c>
      <c r="K151" s="33">
        <v>0.39956480000000005</v>
      </c>
      <c r="L151" s="23">
        <f t="shared" si="22"/>
        <v>0.399563</v>
      </c>
      <c r="M151" s="2">
        <f t="shared" si="23"/>
        <v>0</v>
      </c>
    </row>
    <row r="152" spans="1:13" x14ac:dyDescent="0.3">
      <c r="A152" s="6">
        <f t="shared" si="20"/>
        <v>7150</v>
      </c>
      <c r="C152" s="15">
        <v>0.473049</v>
      </c>
      <c r="D152" s="15">
        <f t="shared" si="17"/>
        <v>0.473049</v>
      </c>
      <c r="E152" s="2">
        <f t="shared" si="18"/>
        <v>0</v>
      </c>
      <c r="G152" s="16">
        <f t="shared" si="19"/>
        <v>-31.474999999999994</v>
      </c>
      <c r="H152" s="16">
        <f t="shared" si="21"/>
        <v>241.67499999999998</v>
      </c>
      <c r="I152" s="15">
        <f t="shared" si="16"/>
        <v>0.83871247614089883</v>
      </c>
      <c r="K152" s="33">
        <v>0.39675199999999999</v>
      </c>
      <c r="L152" s="23">
        <f t="shared" si="22"/>
        <v>0.39675100000000002</v>
      </c>
      <c r="M152" s="2">
        <f t="shared" si="23"/>
        <v>0</v>
      </c>
    </row>
    <row r="153" spans="1:13" x14ac:dyDescent="0.3">
      <c r="A153" s="6">
        <f t="shared" si="20"/>
        <v>7200</v>
      </c>
      <c r="C153" s="15">
        <v>0.47034799999999999</v>
      </c>
      <c r="D153" s="15">
        <f t="shared" si="17"/>
        <v>0.47034799999999999</v>
      </c>
      <c r="E153" s="2">
        <f t="shared" si="18"/>
        <v>0</v>
      </c>
      <c r="G153" s="16">
        <f t="shared" si="19"/>
        <v>-31.799999999999997</v>
      </c>
      <c r="H153" s="16">
        <f t="shared" si="21"/>
        <v>241.34999999999997</v>
      </c>
      <c r="I153" s="15">
        <f t="shared" si="16"/>
        <v>0.83758459135866736</v>
      </c>
      <c r="K153" s="33">
        <v>0.39395610000000003</v>
      </c>
      <c r="L153" s="23">
        <f t="shared" si="22"/>
        <v>0.393955</v>
      </c>
      <c r="M153" s="2">
        <f t="shared" si="23"/>
        <v>0</v>
      </c>
    </row>
    <row r="154" spans="1:13" x14ac:dyDescent="0.3">
      <c r="A154" s="6">
        <f t="shared" si="20"/>
        <v>7250</v>
      </c>
      <c r="C154" s="15">
        <v>0.46765800000000007</v>
      </c>
      <c r="D154" s="15">
        <f t="shared" si="17"/>
        <v>0.46765800000000002</v>
      </c>
      <c r="E154" s="2">
        <f t="shared" si="18"/>
        <v>0</v>
      </c>
      <c r="G154" s="16">
        <f t="shared" si="19"/>
        <v>-32.125</v>
      </c>
      <c r="H154" s="16">
        <f t="shared" si="21"/>
        <v>241.02499999999998</v>
      </c>
      <c r="I154" s="15">
        <f t="shared" si="16"/>
        <v>0.83645670657643589</v>
      </c>
      <c r="K154" s="33">
        <v>0.39117590000000002</v>
      </c>
      <c r="L154" s="23">
        <f t="shared" si="22"/>
        <v>0.39117499999999999</v>
      </c>
      <c r="M154" s="2">
        <f t="shared" si="23"/>
        <v>0</v>
      </c>
    </row>
    <row r="155" spans="1:13" x14ac:dyDescent="0.3">
      <c r="A155" s="6">
        <f t="shared" si="20"/>
        <v>7300</v>
      </c>
      <c r="C155" s="15">
        <v>0.46498100000000009</v>
      </c>
      <c r="D155" s="15">
        <f t="shared" si="17"/>
        <v>0.46498099999999998</v>
      </c>
      <c r="E155" s="2">
        <f t="shared" si="18"/>
        <v>0</v>
      </c>
      <c r="G155" s="16">
        <f t="shared" si="19"/>
        <v>-32.449999999999996</v>
      </c>
      <c r="H155" s="16">
        <f t="shared" si="21"/>
        <v>240.7</v>
      </c>
      <c r="I155" s="15">
        <f t="shared" si="16"/>
        <v>0.83532882179420442</v>
      </c>
      <c r="K155" s="33">
        <v>0.38841150000000002</v>
      </c>
      <c r="L155" s="23">
        <f t="shared" si="22"/>
        <v>0.38840999999999998</v>
      </c>
      <c r="M155" s="2">
        <f t="shared" si="23"/>
        <v>0</v>
      </c>
    </row>
    <row r="156" spans="1:13" x14ac:dyDescent="0.3">
      <c r="A156" s="6">
        <f t="shared" si="20"/>
        <v>7350</v>
      </c>
      <c r="C156" s="15">
        <v>0.46231400000000006</v>
      </c>
      <c r="D156" s="15">
        <f t="shared" si="17"/>
        <v>0.462314</v>
      </c>
      <c r="E156" s="2">
        <f t="shared" si="18"/>
        <v>0</v>
      </c>
      <c r="G156" s="16">
        <f t="shared" si="19"/>
        <v>-32.774999999999999</v>
      </c>
      <c r="H156" s="16">
        <f t="shared" si="21"/>
        <v>240.37499999999997</v>
      </c>
      <c r="I156" s="15">
        <f t="shared" si="16"/>
        <v>0.83420093701197284</v>
      </c>
      <c r="K156" s="33">
        <v>0.38566300000000003</v>
      </c>
      <c r="L156" s="23">
        <f t="shared" si="22"/>
        <v>0.385662</v>
      </c>
      <c r="M156" s="2">
        <f t="shared" si="23"/>
        <v>0</v>
      </c>
    </row>
    <row r="157" spans="1:13" x14ac:dyDescent="0.3">
      <c r="A157" s="6">
        <f t="shared" si="20"/>
        <v>7400</v>
      </c>
      <c r="C157" s="15">
        <v>0.45965999999999996</v>
      </c>
      <c r="D157" s="15">
        <f t="shared" si="17"/>
        <v>0.45966000000000001</v>
      </c>
      <c r="E157" s="2">
        <f t="shared" si="18"/>
        <v>0</v>
      </c>
      <c r="G157" s="16">
        <f t="shared" si="19"/>
        <v>-33.099999999999994</v>
      </c>
      <c r="H157" s="16">
        <f t="shared" si="21"/>
        <v>240.04999999999998</v>
      </c>
      <c r="I157" s="15">
        <f t="shared" si="16"/>
        <v>0.83307305222974148</v>
      </c>
      <c r="K157" s="33">
        <v>0.38293020000000005</v>
      </c>
      <c r="L157" s="23">
        <f t="shared" si="22"/>
        <v>0.38292900000000002</v>
      </c>
      <c r="M157" s="2">
        <f t="shared" si="23"/>
        <v>0</v>
      </c>
    </row>
    <row r="158" spans="1:13" x14ac:dyDescent="0.3">
      <c r="A158" s="6">
        <f t="shared" si="20"/>
        <v>7450</v>
      </c>
      <c r="C158" s="15">
        <v>0.45701700000000001</v>
      </c>
      <c r="D158" s="15">
        <f t="shared" si="17"/>
        <v>0.45701700000000001</v>
      </c>
      <c r="E158" s="2">
        <f t="shared" si="18"/>
        <v>0</v>
      </c>
      <c r="G158" s="16">
        <f t="shared" si="19"/>
        <v>-33.424999999999997</v>
      </c>
      <c r="H158" s="16">
        <f t="shared" si="21"/>
        <v>239.72499999999997</v>
      </c>
      <c r="I158" s="15">
        <f t="shared" si="16"/>
        <v>0.8319451674475099</v>
      </c>
      <c r="K158" s="33">
        <v>0.38021320000000003</v>
      </c>
      <c r="L158" s="23">
        <f t="shared" si="22"/>
        <v>0.38021199999999999</v>
      </c>
      <c r="M158" s="2">
        <f t="shared" si="23"/>
        <v>0</v>
      </c>
    </row>
    <row r="159" spans="1:13" x14ac:dyDescent="0.3">
      <c r="A159" s="6">
        <f t="shared" si="20"/>
        <v>7500</v>
      </c>
      <c r="C159" s="15">
        <v>0.45438599999999996</v>
      </c>
      <c r="D159" s="15">
        <f t="shared" si="17"/>
        <v>0.45438600000000001</v>
      </c>
      <c r="E159" s="2">
        <f t="shared" si="18"/>
        <v>0</v>
      </c>
      <c r="G159" s="16">
        <f t="shared" si="19"/>
        <v>-33.75</v>
      </c>
      <c r="H159" s="16">
        <f t="shared" si="21"/>
        <v>239.39999999999998</v>
      </c>
      <c r="I159" s="15">
        <f t="shared" si="16"/>
        <v>0.83081728266527843</v>
      </c>
      <c r="K159" s="33">
        <v>0.37751200000000001</v>
      </c>
      <c r="L159" s="23">
        <f t="shared" si="22"/>
        <v>0.37751099999999999</v>
      </c>
      <c r="M159" s="2">
        <f t="shared" si="23"/>
        <v>0</v>
      </c>
    </row>
    <row r="160" spans="1:13" x14ac:dyDescent="0.3">
      <c r="A160" s="6">
        <f t="shared" si="20"/>
        <v>7550</v>
      </c>
      <c r="C160" s="15">
        <v>0.45176700000000003</v>
      </c>
      <c r="D160" s="15">
        <f t="shared" si="17"/>
        <v>0.45176699999999997</v>
      </c>
      <c r="E160" s="2">
        <f t="shared" si="18"/>
        <v>0</v>
      </c>
      <c r="G160" s="16">
        <f t="shared" si="19"/>
        <v>-34.074999999999996</v>
      </c>
      <c r="H160" s="16">
        <f t="shared" si="21"/>
        <v>239.07499999999999</v>
      </c>
      <c r="I160" s="15">
        <f t="shared" si="16"/>
        <v>0.82968939788304708</v>
      </c>
      <c r="K160" s="33">
        <v>0.37482560000000004</v>
      </c>
      <c r="L160" s="23">
        <f t="shared" si="22"/>
        <v>0.37482500000000002</v>
      </c>
      <c r="M160" s="2">
        <f t="shared" si="23"/>
        <v>0</v>
      </c>
    </row>
    <row r="161" spans="1:13" x14ac:dyDescent="0.3">
      <c r="A161" s="6">
        <f t="shared" si="20"/>
        <v>7600</v>
      </c>
      <c r="C161" s="15">
        <v>0.44915900000000009</v>
      </c>
      <c r="D161" s="15">
        <f t="shared" si="17"/>
        <v>0.44915899999999997</v>
      </c>
      <c r="E161" s="2">
        <f t="shared" si="18"/>
        <v>0</v>
      </c>
      <c r="G161" s="16">
        <f t="shared" si="19"/>
        <v>-34.4</v>
      </c>
      <c r="H161" s="16">
        <f t="shared" si="21"/>
        <v>238.74999999999997</v>
      </c>
      <c r="I161" s="15">
        <f t="shared" si="16"/>
        <v>0.82856151310081549</v>
      </c>
      <c r="K161" s="33">
        <v>0.37215590000000004</v>
      </c>
      <c r="L161" s="23">
        <f t="shared" si="22"/>
        <v>0.37215399999999998</v>
      </c>
      <c r="M161" s="2">
        <f t="shared" si="23"/>
        <v>0</v>
      </c>
    </row>
    <row r="162" spans="1:13" x14ac:dyDescent="0.3">
      <c r="A162" s="6">
        <f t="shared" si="20"/>
        <v>7650</v>
      </c>
      <c r="C162" s="15">
        <v>0.44656300000000004</v>
      </c>
      <c r="D162" s="15">
        <f t="shared" si="17"/>
        <v>0.44656299999999999</v>
      </c>
      <c r="E162" s="2">
        <f t="shared" si="18"/>
        <v>0</v>
      </c>
      <c r="G162" s="16">
        <f t="shared" si="19"/>
        <v>-34.724999999999994</v>
      </c>
      <c r="H162" s="16">
        <f t="shared" si="21"/>
        <v>238.42499999999998</v>
      </c>
      <c r="I162" s="15">
        <f t="shared" si="16"/>
        <v>0.82743362831858402</v>
      </c>
      <c r="K162" s="33">
        <v>0.36950110000000003</v>
      </c>
      <c r="L162" s="23">
        <f t="shared" si="22"/>
        <v>0.36949900000000002</v>
      </c>
      <c r="M162" s="2">
        <f t="shared" si="23"/>
        <v>0</v>
      </c>
    </row>
    <row r="163" spans="1:13" x14ac:dyDescent="0.3">
      <c r="A163" s="6">
        <f t="shared" si="20"/>
        <v>7700</v>
      </c>
      <c r="C163" s="15">
        <v>0.44397799999999998</v>
      </c>
      <c r="D163" s="15">
        <f t="shared" si="17"/>
        <v>0.44397799999999998</v>
      </c>
      <c r="E163" s="2">
        <f t="shared" si="18"/>
        <v>0</v>
      </c>
      <c r="G163" s="16">
        <f t="shared" si="19"/>
        <v>-35.049999999999997</v>
      </c>
      <c r="H163" s="16">
        <f t="shared" si="21"/>
        <v>238.09999999999997</v>
      </c>
      <c r="I163" s="15">
        <f t="shared" si="16"/>
        <v>0.82630574353635255</v>
      </c>
      <c r="K163" s="33">
        <v>0.3668611</v>
      </c>
      <c r="L163" s="23">
        <f t="shared" si="22"/>
        <v>0.36686000000000002</v>
      </c>
      <c r="M163" s="2">
        <f t="shared" si="23"/>
        <v>0</v>
      </c>
    </row>
    <row r="164" spans="1:13" x14ac:dyDescent="0.3">
      <c r="A164" s="6">
        <f t="shared" si="20"/>
        <v>7750</v>
      </c>
      <c r="C164" s="15">
        <v>0.44140400000000002</v>
      </c>
      <c r="D164" s="15">
        <f t="shared" si="17"/>
        <v>0.44140400000000002</v>
      </c>
      <c r="E164" s="2">
        <f t="shared" si="18"/>
        <v>0</v>
      </c>
      <c r="G164" s="16">
        <f t="shared" si="19"/>
        <v>-35.375</v>
      </c>
      <c r="H164" s="16">
        <f t="shared" si="21"/>
        <v>237.77499999999998</v>
      </c>
      <c r="I164" s="15">
        <f t="shared" si="16"/>
        <v>0.82517785875412109</v>
      </c>
      <c r="K164" s="33">
        <v>0.36423690000000003</v>
      </c>
      <c r="L164" s="23">
        <f t="shared" si="22"/>
        <v>0.364236</v>
      </c>
      <c r="M164" s="2">
        <f t="shared" si="23"/>
        <v>0</v>
      </c>
    </row>
    <row r="165" spans="1:13" x14ac:dyDescent="0.3">
      <c r="A165" s="6">
        <f t="shared" si="20"/>
        <v>7800</v>
      </c>
      <c r="C165" s="15">
        <v>0.43884200000000001</v>
      </c>
      <c r="D165" s="15">
        <f t="shared" si="17"/>
        <v>0.43884200000000001</v>
      </c>
      <c r="E165" s="2">
        <f t="shared" si="18"/>
        <v>0</v>
      </c>
      <c r="G165" s="16">
        <f t="shared" si="19"/>
        <v>-35.699999999999996</v>
      </c>
      <c r="H165" s="16">
        <f t="shared" si="21"/>
        <v>237.45</v>
      </c>
      <c r="I165" s="15">
        <f t="shared" si="16"/>
        <v>0.82404997397188962</v>
      </c>
      <c r="K165" s="33">
        <v>0.36162840000000002</v>
      </c>
      <c r="L165" s="23">
        <f t="shared" si="22"/>
        <v>0.36162699999999998</v>
      </c>
      <c r="M165" s="2">
        <f t="shared" si="23"/>
        <v>0</v>
      </c>
    </row>
    <row r="166" spans="1:13" x14ac:dyDescent="0.3">
      <c r="A166" s="6">
        <f t="shared" si="20"/>
        <v>7850</v>
      </c>
      <c r="C166" s="15">
        <v>0.43629200000000001</v>
      </c>
      <c r="D166" s="15">
        <f t="shared" si="17"/>
        <v>0.43629200000000001</v>
      </c>
      <c r="E166" s="2">
        <f t="shared" si="18"/>
        <v>0</v>
      </c>
      <c r="G166" s="16">
        <f t="shared" si="19"/>
        <v>-36.024999999999999</v>
      </c>
      <c r="H166" s="16">
        <f t="shared" si="21"/>
        <v>237.12499999999997</v>
      </c>
      <c r="I166" s="15">
        <f t="shared" si="16"/>
        <v>0.82292208918965815</v>
      </c>
      <c r="K166" s="33">
        <v>0.35903380000000001</v>
      </c>
      <c r="L166" s="23">
        <f t="shared" si="22"/>
        <v>0.35903299999999999</v>
      </c>
      <c r="M166" s="2">
        <f t="shared" si="23"/>
        <v>0</v>
      </c>
    </row>
    <row r="167" spans="1:13" x14ac:dyDescent="0.3">
      <c r="A167" s="6">
        <f t="shared" si="20"/>
        <v>7900</v>
      </c>
      <c r="C167" s="15">
        <v>0.43375199999999997</v>
      </c>
      <c r="D167" s="15">
        <f t="shared" si="17"/>
        <v>0.43375200000000003</v>
      </c>
      <c r="E167" s="2">
        <f t="shared" si="18"/>
        <v>0</v>
      </c>
      <c r="G167" s="16">
        <f t="shared" si="19"/>
        <v>-36.349999999999994</v>
      </c>
      <c r="H167" s="16">
        <f t="shared" si="21"/>
        <v>236.79999999999998</v>
      </c>
      <c r="I167" s="15">
        <f t="shared" si="16"/>
        <v>0.82179420440742668</v>
      </c>
      <c r="K167" s="33">
        <v>0.35645500000000002</v>
      </c>
      <c r="L167" s="23">
        <f t="shared" si="22"/>
        <v>0.35645399999999999</v>
      </c>
      <c r="M167" s="2">
        <f t="shared" si="23"/>
        <v>0</v>
      </c>
    </row>
    <row r="168" spans="1:13" x14ac:dyDescent="0.3">
      <c r="A168" s="6">
        <f t="shared" si="20"/>
        <v>7950</v>
      </c>
      <c r="C168" s="15">
        <v>0.43122400000000005</v>
      </c>
      <c r="D168" s="15">
        <f t="shared" si="17"/>
        <v>0.431224</v>
      </c>
      <c r="E168" s="2">
        <f t="shared" si="18"/>
        <v>0</v>
      </c>
      <c r="G168" s="16">
        <f t="shared" si="19"/>
        <v>-36.674999999999997</v>
      </c>
      <c r="H168" s="16">
        <f t="shared" si="21"/>
        <v>236.47499999999997</v>
      </c>
      <c r="I168" s="15">
        <f t="shared" si="16"/>
        <v>0.82066631962519521</v>
      </c>
      <c r="K168" s="33">
        <v>0.35389190000000004</v>
      </c>
      <c r="L168" s="23">
        <f t="shared" si="22"/>
        <v>0.35388999999999998</v>
      </c>
      <c r="M168" s="2">
        <f t="shared" si="23"/>
        <v>0</v>
      </c>
    </row>
    <row r="169" spans="1:13" x14ac:dyDescent="0.3">
      <c r="A169" s="6">
        <f t="shared" si="20"/>
        <v>8000</v>
      </c>
      <c r="C169" s="15">
        <v>0.42870799999999998</v>
      </c>
      <c r="D169" s="15">
        <f t="shared" si="17"/>
        <v>0.42870799999999998</v>
      </c>
      <c r="E169" s="2">
        <f t="shared" si="18"/>
        <v>0</v>
      </c>
      <c r="G169" s="16">
        <f t="shared" si="19"/>
        <v>-37</v>
      </c>
      <c r="H169" s="16">
        <f t="shared" si="21"/>
        <v>236.14999999999998</v>
      </c>
      <c r="I169" s="15">
        <f t="shared" si="16"/>
        <v>0.81953843484296374</v>
      </c>
      <c r="K169" s="33">
        <v>0.35134270000000001</v>
      </c>
      <c r="L169" s="23">
        <f t="shared" si="22"/>
        <v>0.35134100000000001</v>
      </c>
      <c r="M169" s="2">
        <f t="shared" si="23"/>
        <v>0</v>
      </c>
    </row>
    <row r="170" spans="1:13" x14ac:dyDescent="0.3">
      <c r="A170" s="6">
        <f t="shared" si="20"/>
        <v>8050</v>
      </c>
      <c r="C170" s="15">
        <v>0.42620199999999997</v>
      </c>
      <c r="D170" s="15">
        <f t="shared" si="17"/>
        <v>0.42620200000000003</v>
      </c>
      <c r="E170" s="2">
        <f t="shared" si="18"/>
        <v>0</v>
      </c>
      <c r="G170" s="16">
        <f t="shared" si="19"/>
        <v>-37.324999999999996</v>
      </c>
      <c r="H170" s="16">
        <f t="shared" si="21"/>
        <v>235.82499999999999</v>
      </c>
      <c r="I170" s="15">
        <f t="shared" si="16"/>
        <v>0.81841055006073227</v>
      </c>
      <c r="K170" s="33">
        <v>0.34880830000000002</v>
      </c>
      <c r="L170" s="23">
        <f t="shared" si="22"/>
        <v>0.34880699999999998</v>
      </c>
      <c r="M170" s="2">
        <f t="shared" si="23"/>
        <v>0</v>
      </c>
    </row>
    <row r="171" spans="1:13" x14ac:dyDescent="0.3">
      <c r="A171" s="6">
        <f t="shared" si="20"/>
        <v>8100</v>
      </c>
      <c r="C171" s="15">
        <v>0.42370799999999997</v>
      </c>
      <c r="D171" s="15">
        <f t="shared" si="17"/>
        <v>0.42370799999999997</v>
      </c>
      <c r="E171" s="2">
        <f t="shared" si="18"/>
        <v>0</v>
      </c>
      <c r="G171" s="16">
        <f t="shared" si="19"/>
        <v>-37.65</v>
      </c>
      <c r="H171" s="16">
        <f t="shared" si="21"/>
        <v>235.49999999999997</v>
      </c>
      <c r="I171" s="15">
        <f t="shared" si="16"/>
        <v>0.8172826652785008</v>
      </c>
      <c r="K171" s="33">
        <v>0.34628970000000003</v>
      </c>
      <c r="L171" s="23">
        <f t="shared" si="22"/>
        <v>0.34628799999999998</v>
      </c>
      <c r="M171" s="2">
        <f t="shared" si="23"/>
        <v>0</v>
      </c>
    </row>
    <row r="172" spans="1:13" x14ac:dyDescent="0.3">
      <c r="A172" s="6">
        <f t="shared" si="20"/>
        <v>8150</v>
      </c>
      <c r="C172" s="15">
        <v>0.42122500000000002</v>
      </c>
      <c r="D172" s="15">
        <f t="shared" si="17"/>
        <v>0.42122500000000002</v>
      </c>
      <c r="E172" s="2">
        <f t="shared" si="18"/>
        <v>0</v>
      </c>
      <c r="G172" s="16">
        <f t="shared" si="19"/>
        <v>-37.974999999999994</v>
      </c>
      <c r="H172" s="16">
        <f t="shared" si="21"/>
        <v>235.17499999999998</v>
      </c>
      <c r="I172" s="15">
        <f t="shared" si="16"/>
        <v>0.81615478049626933</v>
      </c>
      <c r="K172" s="33">
        <v>0.3437849</v>
      </c>
      <c r="L172" s="23">
        <f t="shared" si="22"/>
        <v>0.34378399999999998</v>
      </c>
      <c r="M172" s="2">
        <f t="shared" si="23"/>
        <v>0</v>
      </c>
    </row>
    <row r="173" spans="1:13" x14ac:dyDescent="0.3">
      <c r="A173" s="6">
        <f t="shared" si="20"/>
        <v>8200</v>
      </c>
      <c r="C173" s="15">
        <v>0.41875400000000007</v>
      </c>
      <c r="D173" s="15">
        <f t="shared" si="17"/>
        <v>0.41875400000000002</v>
      </c>
      <c r="E173" s="2">
        <f t="shared" si="18"/>
        <v>0</v>
      </c>
      <c r="G173" s="16">
        <f t="shared" si="19"/>
        <v>-38.299999999999997</v>
      </c>
      <c r="H173" s="16">
        <f t="shared" si="21"/>
        <v>234.84999999999997</v>
      </c>
      <c r="I173" s="15">
        <f t="shared" si="16"/>
        <v>0.81502689571403775</v>
      </c>
      <c r="K173" s="33">
        <v>0.34129580000000004</v>
      </c>
      <c r="L173" s="23">
        <f t="shared" si="22"/>
        <v>0.34129399999999999</v>
      </c>
      <c r="M173" s="2">
        <f t="shared" si="23"/>
        <v>0</v>
      </c>
    </row>
    <row r="174" spans="1:13" x14ac:dyDescent="0.3">
      <c r="A174" s="6">
        <f t="shared" si="20"/>
        <v>8250</v>
      </c>
      <c r="C174" s="15">
        <v>0.41629300000000002</v>
      </c>
      <c r="D174" s="15">
        <f t="shared" si="17"/>
        <v>0.41629300000000002</v>
      </c>
      <c r="E174" s="2">
        <f t="shared" si="18"/>
        <v>0</v>
      </c>
      <c r="G174" s="16">
        <f t="shared" si="19"/>
        <v>-38.625</v>
      </c>
      <c r="H174" s="16">
        <f t="shared" si="21"/>
        <v>234.52499999999998</v>
      </c>
      <c r="I174" s="15">
        <f t="shared" si="16"/>
        <v>0.81389901093180639</v>
      </c>
      <c r="K174" s="33">
        <v>0.33882060000000003</v>
      </c>
      <c r="L174" s="23">
        <f t="shared" si="22"/>
        <v>0.33881899999999998</v>
      </c>
      <c r="M174" s="2">
        <f t="shared" si="23"/>
        <v>0</v>
      </c>
    </row>
    <row r="175" spans="1:13" x14ac:dyDescent="0.3">
      <c r="A175" s="6">
        <f t="shared" si="20"/>
        <v>8300</v>
      </c>
      <c r="C175" s="15">
        <v>0.41384299999999996</v>
      </c>
      <c r="D175" s="15">
        <f t="shared" si="17"/>
        <v>0.41384300000000002</v>
      </c>
      <c r="E175" s="2">
        <f t="shared" si="18"/>
        <v>0</v>
      </c>
      <c r="G175" s="16">
        <f t="shared" si="19"/>
        <v>-38.949999999999996</v>
      </c>
      <c r="H175" s="16">
        <f t="shared" si="21"/>
        <v>234.2</v>
      </c>
      <c r="I175" s="15">
        <f t="shared" si="16"/>
        <v>0.81277112614957492</v>
      </c>
      <c r="K175" s="33">
        <v>0.33636020000000005</v>
      </c>
      <c r="L175" s="23">
        <f t="shared" si="22"/>
        <v>0.33635799999999999</v>
      </c>
      <c r="M175" s="2">
        <f t="shared" si="23"/>
        <v>0</v>
      </c>
    </row>
    <row r="176" spans="1:13" x14ac:dyDescent="0.3">
      <c r="A176" s="6">
        <f t="shared" si="20"/>
        <v>8350</v>
      </c>
      <c r="C176" s="15">
        <v>0.41140500000000002</v>
      </c>
      <c r="D176" s="15">
        <f t="shared" si="17"/>
        <v>0.41140500000000002</v>
      </c>
      <c r="E176" s="2">
        <f t="shared" si="18"/>
        <v>0</v>
      </c>
      <c r="G176" s="16">
        <f t="shared" si="19"/>
        <v>-39.274999999999999</v>
      </c>
      <c r="H176" s="16">
        <f t="shared" si="21"/>
        <v>233.87499999999997</v>
      </c>
      <c r="I176" s="15">
        <f t="shared" si="16"/>
        <v>0.81164324136734334</v>
      </c>
      <c r="K176" s="33">
        <v>0.33391360000000003</v>
      </c>
      <c r="L176" s="23">
        <f t="shared" si="22"/>
        <v>0.33391199999999999</v>
      </c>
      <c r="M176" s="2">
        <f t="shared" si="23"/>
        <v>0</v>
      </c>
    </row>
    <row r="177" spans="1:13" x14ac:dyDescent="0.3">
      <c r="A177" s="6">
        <f t="shared" si="20"/>
        <v>8400</v>
      </c>
      <c r="C177" s="15">
        <v>0.40897699999999998</v>
      </c>
      <c r="D177" s="15">
        <f t="shared" si="17"/>
        <v>0.40897699999999998</v>
      </c>
      <c r="E177" s="2">
        <f t="shared" si="18"/>
        <v>0</v>
      </c>
      <c r="G177" s="16">
        <f t="shared" si="19"/>
        <v>-39.599999999999994</v>
      </c>
      <c r="H177" s="16">
        <f t="shared" si="21"/>
        <v>233.54999999999998</v>
      </c>
      <c r="I177" s="15">
        <f t="shared" si="16"/>
        <v>0.81051535658511198</v>
      </c>
      <c r="K177" s="33">
        <v>0.3314819</v>
      </c>
      <c r="L177" s="23">
        <f t="shared" si="22"/>
        <v>0.33148100000000003</v>
      </c>
      <c r="M177" s="2">
        <f t="shared" si="23"/>
        <v>0</v>
      </c>
    </row>
    <row r="178" spans="1:13" x14ac:dyDescent="0.3">
      <c r="A178" s="6">
        <f t="shared" si="20"/>
        <v>8450</v>
      </c>
      <c r="C178" s="15">
        <v>0.40656000000000003</v>
      </c>
      <c r="D178" s="15">
        <f t="shared" si="17"/>
        <v>0.40655999999999998</v>
      </c>
      <c r="E178" s="2">
        <f t="shared" si="18"/>
        <v>0</v>
      </c>
      <c r="G178" s="16">
        <f t="shared" si="19"/>
        <v>-39.924999999999997</v>
      </c>
      <c r="H178" s="16">
        <f t="shared" si="21"/>
        <v>233.22499999999997</v>
      </c>
      <c r="I178" s="15">
        <f t="shared" si="16"/>
        <v>0.8093874718028804</v>
      </c>
      <c r="K178" s="33">
        <v>0.32906490000000005</v>
      </c>
      <c r="L178" s="23">
        <f t="shared" si="22"/>
        <v>0.32906299999999999</v>
      </c>
      <c r="M178" s="2">
        <f t="shared" si="23"/>
        <v>0</v>
      </c>
    </row>
    <row r="179" spans="1:13" x14ac:dyDescent="0.3">
      <c r="A179" s="6">
        <f t="shared" si="20"/>
        <v>8500</v>
      </c>
      <c r="C179" s="15">
        <v>0.40415500000000004</v>
      </c>
      <c r="D179" s="15">
        <f t="shared" si="17"/>
        <v>0.40415499999999999</v>
      </c>
      <c r="E179" s="2">
        <f t="shared" si="18"/>
        <v>0</v>
      </c>
      <c r="G179" s="16">
        <f t="shared" si="19"/>
        <v>-40.25</v>
      </c>
      <c r="H179" s="16">
        <f t="shared" si="21"/>
        <v>232.89999999999998</v>
      </c>
      <c r="I179" s="15">
        <f t="shared" si="16"/>
        <v>0.80825958702064893</v>
      </c>
      <c r="K179" s="33">
        <v>0.32666170000000005</v>
      </c>
      <c r="L179" s="23">
        <f t="shared" si="22"/>
        <v>0.32666000000000001</v>
      </c>
      <c r="M179" s="2">
        <f t="shared" si="23"/>
        <v>0</v>
      </c>
    </row>
    <row r="180" spans="1:13" x14ac:dyDescent="0.3">
      <c r="A180" s="6">
        <f t="shared" si="20"/>
        <v>8550</v>
      </c>
      <c r="C180" s="15">
        <v>0.40176000000000001</v>
      </c>
      <c r="D180" s="15">
        <f t="shared" si="17"/>
        <v>0.40176000000000001</v>
      </c>
      <c r="E180" s="2">
        <f t="shared" si="18"/>
        <v>0</v>
      </c>
      <c r="G180" s="16">
        <f t="shared" si="19"/>
        <v>-40.574999999999996</v>
      </c>
      <c r="H180" s="16">
        <f t="shared" si="21"/>
        <v>232.57499999999999</v>
      </c>
      <c r="I180" s="15">
        <f t="shared" si="16"/>
        <v>0.80713170223841757</v>
      </c>
      <c r="K180" s="33">
        <v>0.32427340000000004</v>
      </c>
      <c r="L180" s="23">
        <f t="shared" si="22"/>
        <v>0.324272</v>
      </c>
      <c r="M180" s="2">
        <f t="shared" si="23"/>
        <v>0</v>
      </c>
    </row>
    <row r="181" spans="1:13" x14ac:dyDescent="0.3">
      <c r="A181" s="6">
        <f t="shared" si="20"/>
        <v>8600</v>
      </c>
      <c r="C181" s="15">
        <v>0.39937600000000001</v>
      </c>
      <c r="D181" s="15">
        <f t="shared" si="17"/>
        <v>0.39937600000000001</v>
      </c>
      <c r="E181" s="2">
        <f t="shared" si="18"/>
        <v>0</v>
      </c>
      <c r="G181" s="16">
        <f t="shared" si="19"/>
        <v>-40.9</v>
      </c>
      <c r="H181" s="16">
        <f t="shared" si="21"/>
        <v>232.24999999999997</v>
      </c>
      <c r="I181" s="15">
        <f t="shared" si="16"/>
        <v>0.80600381745618599</v>
      </c>
      <c r="K181" s="33">
        <v>0.32189880000000004</v>
      </c>
      <c r="L181" s="23">
        <f t="shared" si="22"/>
        <v>0.32189699999999999</v>
      </c>
      <c r="M181" s="2">
        <f t="shared" si="23"/>
        <v>0</v>
      </c>
    </row>
    <row r="182" spans="1:13" x14ac:dyDescent="0.3">
      <c r="A182" s="6">
        <f t="shared" si="20"/>
        <v>8650</v>
      </c>
      <c r="C182" s="15">
        <v>0.39700299999999999</v>
      </c>
      <c r="D182" s="15">
        <f t="shared" si="17"/>
        <v>0.39700299999999999</v>
      </c>
      <c r="E182" s="2">
        <f t="shared" si="18"/>
        <v>0</v>
      </c>
      <c r="G182" s="16">
        <f t="shared" si="19"/>
        <v>-41.224999999999994</v>
      </c>
      <c r="H182" s="16">
        <f t="shared" si="21"/>
        <v>231.92499999999998</v>
      </c>
      <c r="I182" s="15">
        <f t="shared" si="16"/>
        <v>0.80487593267395452</v>
      </c>
      <c r="K182" s="33">
        <v>0.31953809999999999</v>
      </c>
      <c r="L182" s="23">
        <f t="shared" si="22"/>
        <v>0.31953700000000002</v>
      </c>
      <c r="M182" s="2">
        <f t="shared" si="23"/>
        <v>0</v>
      </c>
    </row>
    <row r="183" spans="1:13" x14ac:dyDescent="0.3">
      <c r="A183" s="6">
        <f t="shared" si="20"/>
        <v>8700</v>
      </c>
      <c r="C183" s="15">
        <v>0.39464100000000002</v>
      </c>
      <c r="D183" s="15">
        <f t="shared" si="17"/>
        <v>0.39464100000000002</v>
      </c>
      <c r="E183" s="2">
        <f t="shared" si="18"/>
        <v>0</v>
      </c>
      <c r="G183" s="16">
        <f t="shared" si="19"/>
        <v>-41.55</v>
      </c>
      <c r="H183" s="16">
        <f t="shared" si="21"/>
        <v>231.59999999999997</v>
      </c>
      <c r="I183" s="15">
        <f t="shared" si="16"/>
        <v>0.80374804789172305</v>
      </c>
      <c r="K183" s="33">
        <v>0.31719220000000004</v>
      </c>
      <c r="L183" s="23">
        <f t="shared" si="22"/>
        <v>0.31719000000000003</v>
      </c>
      <c r="M183" s="2">
        <f t="shared" si="23"/>
        <v>0</v>
      </c>
    </row>
    <row r="184" spans="1:13" x14ac:dyDescent="0.3">
      <c r="A184" s="6">
        <f t="shared" si="20"/>
        <v>8750</v>
      </c>
      <c r="C184" s="15">
        <v>0.39228900000000005</v>
      </c>
      <c r="D184" s="15">
        <f t="shared" si="17"/>
        <v>0.392289</v>
      </c>
      <c r="E184" s="2">
        <f t="shared" si="18"/>
        <v>0</v>
      </c>
      <c r="G184" s="16">
        <f t="shared" si="19"/>
        <v>-41.875</v>
      </c>
      <c r="H184" s="16">
        <f t="shared" si="21"/>
        <v>231.27499999999998</v>
      </c>
      <c r="I184" s="15">
        <f t="shared" si="16"/>
        <v>0.80262016310949158</v>
      </c>
      <c r="K184" s="33">
        <v>0.31485910000000006</v>
      </c>
      <c r="L184" s="23">
        <f t="shared" si="22"/>
        <v>0.31485800000000003</v>
      </c>
      <c r="M184" s="2">
        <f t="shared" si="23"/>
        <v>0</v>
      </c>
    </row>
    <row r="185" spans="1:13" x14ac:dyDescent="0.3">
      <c r="A185" s="6">
        <f t="shared" si="20"/>
        <v>8800</v>
      </c>
      <c r="C185" s="15">
        <v>0.38994800000000002</v>
      </c>
      <c r="D185" s="15">
        <f t="shared" si="17"/>
        <v>0.38994800000000002</v>
      </c>
      <c r="E185" s="2">
        <f t="shared" si="18"/>
        <v>0</v>
      </c>
      <c r="G185" s="16">
        <f t="shared" si="19"/>
        <v>-42.199999999999996</v>
      </c>
      <c r="H185" s="16">
        <f t="shared" si="21"/>
        <v>230.95</v>
      </c>
      <c r="I185" s="15">
        <f t="shared" si="16"/>
        <v>0.80149227832726011</v>
      </c>
      <c r="K185" s="33">
        <v>0.31254080000000006</v>
      </c>
      <c r="L185" s="23">
        <f t="shared" si="22"/>
        <v>0.31253900000000001</v>
      </c>
      <c r="M185" s="2">
        <f t="shared" si="23"/>
        <v>0</v>
      </c>
    </row>
    <row r="186" spans="1:13" x14ac:dyDescent="0.3">
      <c r="A186" s="6">
        <f t="shared" si="20"/>
        <v>8850</v>
      </c>
      <c r="C186" s="15">
        <v>0.38761800000000002</v>
      </c>
      <c r="D186" s="15">
        <f t="shared" si="17"/>
        <v>0.38761800000000002</v>
      </c>
      <c r="E186" s="2">
        <f t="shared" si="18"/>
        <v>0</v>
      </c>
      <c r="G186" s="16">
        <f t="shared" si="19"/>
        <v>-42.524999999999999</v>
      </c>
      <c r="H186" s="16">
        <f t="shared" si="21"/>
        <v>230.62499999999997</v>
      </c>
      <c r="I186" s="15">
        <f t="shared" si="16"/>
        <v>0.80036439354502864</v>
      </c>
      <c r="K186" s="33">
        <v>0.31023640000000002</v>
      </c>
      <c r="L186" s="23">
        <f t="shared" si="22"/>
        <v>0.31023499999999998</v>
      </c>
      <c r="M186" s="2">
        <f t="shared" si="23"/>
        <v>0</v>
      </c>
    </row>
    <row r="187" spans="1:13" x14ac:dyDescent="0.3">
      <c r="A187" s="6">
        <f t="shared" si="20"/>
        <v>8900</v>
      </c>
      <c r="C187" s="15">
        <v>0.38529900000000006</v>
      </c>
      <c r="D187" s="15">
        <f t="shared" si="17"/>
        <v>0.385299</v>
      </c>
      <c r="E187" s="2">
        <f t="shared" si="18"/>
        <v>0</v>
      </c>
      <c r="G187" s="16">
        <f t="shared" si="19"/>
        <v>-42.849999999999994</v>
      </c>
      <c r="H187" s="16">
        <f t="shared" si="21"/>
        <v>230.29999999999998</v>
      </c>
      <c r="I187" s="15">
        <f t="shared" si="16"/>
        <v>0.79923650876279717</v>
      </c>
      <c r="K187" s="33">
        <v>0.30794470000000002</v>
      </c>
      <c r="L187" s="23">
        <f t="shared" si="22"/>
        <v>0.307944</v>
      </c>
      <c r="M187" s="2">
        <f t="shared" si="23"/>
        <v>0</v>
      </c>
    </row>
    <row r="188" spans="1:13" x14ac:dyDescent="0.3">
      <c r="A188" s="6">
        <f t="shared" si="20"/>
        <v>8950</v>
      </c>
      <c r="C188" s="15">
        <v>0.38299</v>
      </c>
      <c r="D188" s="15">
        <f t="shared" si="17"/>
        <v>0.38299</v>
      </c>
      <c r="E188" s="2">
        <f t="shared" si="18"/>
        <v>0</v>
      </c>
      <c r="G188" s="16">
        <f t="shared" si="19"/>
        <v>-43.174999999999997</v>
      </c>
      <c r="H188" s="16">
        <f t="shared" si="21"/>
        <v>229.97499999999997</v>
      </c>
      <c r="I188" s="15">
        <f t="shared" si="16"/>
        <v>0.79810862398056559</v>
      </c>
      <c r="K188" s="33">
        <v>0.30566789999999999</v>
      </c>
      <c r="L188" s="23">
        <f t="shared" si="22"/>
        <v>0.30566599999999999</v>
      </c>
      <c r="M188" s="2">
        <f t="shared" si="23"/>
        <v>0</v>
      </c>
    </row>
    <row r="189" spans="1:13" x14ac:dyDescent="0.3">
      <c r="A189" s="6">
        <f t="shared" si="20"/>
        <v>9000</v>
      </c>
      <c r="C189" s="15">
        <v>0.38069200000000003</v>
      </c>
      <c r="D189" s="15">
        <f t="shared" si="17"/>
        <v>0.38069199999999997</v>
      </c>
      <c r="E189" s="2">
        <f t="shared" si="18"/>
        <v>0</v>
      </c>
      <c r="G189" s="16">
        <f t="shared" si="19"/>
        <v>-43.5</v>
      </c>
      <c r="H189" s="16">
        <f t="shared" si="21"/>
        <v>229.64999999999998</v>
      </c>
      <c r="I189" s="15">
        <f t="shared" si="16"/>
        <v>0.79698073919833423</v>
      </c>
      <c r="K189" s="33">
        <v>0.3034039</v>
      </c>
      <c r="L189" s="23">
        <f t="shared" si="22"/>
        <v>0.30340299999999998</v>
      </c>
      <c r="M189" s="2">
        <f t="shared" si="23"/>
        <v>0</v>
      </c>
    </row>
    <row r="190" spans="1:13" x14ac:dyDescent="0.3">
      <c r="A190" s="6">
        <f t="shared" si="20"/>
        <v>9050</v>
      </c>
      <c r="C190" s="15">
        <v>0.37840400000000002</v>
      </c>
      <c r="D190" s="15">
        <f t="shared" si="17"/>
        <v>0.37840400000000002</v>
      </c>
      <c r="E190" s="2">
        <f t="shared" si="18"/>
        <v>0</v>
      </c>
      <c r="G190" s="16">
        <f t="shared" si="19"/>
        <v>-43.824999999999996</v>
      </c>
      <c r="H190" s="16">
        <f t="shared" si="21"/>
        <v>229.32499999999999</v>
      </c>
      <c r="I190" s="15">
        <f t="shared" si="16"/>
        <v>0.79585285441610276</v>
      </c>
      <c r="K190" s="33">
        <v>0.30115470000000005</v>
      </c>
      <c r="L190" s="23">
        <f t="shared" si="22"/>
        <v>0.301153</v>
      </c>
      <c r="M190" s="2">
        <f t="shared" si="23"/>
        <v>0</v>
      </c>
    </row>
    <row r="191" spans="1:13" x14ac:dyDescent="0.3">
      <c r="A191" s="6">
        <f t="shared" si="20"/>
        <v>9100</v>
      </c>
      <c r="C191" s="15">
        <v>0.37612700000000004</v>
      </c>
      <c r="D191" s="15">
        <f t="shared" si="17"/>
        <v>0.37612699999999999</v>
      </c>
      <c r="E191" s="2">
        <f t="shared" si="18"/>
        <v>0</v>
      </c>
      <c r="G191" s="16">
        <f t="shared" si="19"/>
        <v>-44.15</v>
      </c>
      <c r="H191" s="16">
        <f t="shared" si="21"/>
        <v>228.99999999999997</v>
      </c>
      <c r="I191" s="15">
        <f t="shared" si="16"/>
        <v>0.79472496963387118</v>
      </c>
      <c r="K191" s="33">
        <v>0.29891830000000003</v>
      </c>
      <c r="L191" s="23">
        <f t="shared" si="22"/>
        <v>0.29891600000000002</v>
      </c>
      <c r="M191" s="2">
        <f t="shared" si="23"/>
        <v>0</v>
      </c>
    </row>
    <row r="192" spans="1:13" x14ac:dyDescent="0.3">
      <c r="A192" s="6">
        <f t="shared" si="20"/>
        <v>9150</v>
      </c>
      <c r="C192" s="15">
        <v>0.373861</v>
      </c>
      <c r="D192" s="15">
        <f t="shared" si="17"/>
        <v>0.373861</v>
      </c>
      <c r="E192" s="2">
        <f t="shared" si="18"/>
        <v>0</v>
      </c>
      <c r="G192" s="16">
        <f t="shared" si="19"/>
        <v>-44.474999999999994</v>
      </c>
      <c r="H192" s="16">
        <f t="shared" si="21"/>
        <v>228.67499999999998</v>
      </c>
      <c r="I192" s="15">
        <f t="shared" si="16"/>
        <v>0.79359708485163982</v>
      </c>
      <c r="K192" s="33">
        <v>0.29669479999999998</v>
      </c>
      <c r="L192" s="23">
        <f t="shared" si="22"/>
        <v>0.29669299999999998</v>
      </c>
      <c r="M192" s="2">
        <f t="shared" si="23"/>
        <v>0</v>
      </c>
    </row>
    <row r="193" spans="1:13" x14ac:dyDescent="0.3">
      <c r="A193" s="6">
        <f t="shared" si="20"/>
        <v>9200</v>
      </c>
      <c r="C193" s="15">
        <v>0.37160500000000002</v>
      </c>
      <c r="D193" s="15">
        <f t="shared" si="17"/>
        <v>0.37160500000000002</v>
      </c>
      <c r="E193" s="2">
        <f t="shared" si="18"/>
        <v>0</v>
      </c>
      <c r="G193" s="16">
        <f t="shared" si="19"/>
        <v>-44.8</v>
      </c>
      <c r="H193" s="16">
        <f t="shared" si="21"/>
        <v>228.34999999999997</v>
      </c>
      <c r="I193" s="15">
        <f t="shared" si="16"/>
        <v>0.79246920006940824</v>
      </c>
      <c r="K193" s="33">
        <v>0.2944851</v>
      </c>
      <c r="L193" s="23">
        <f t="shared" si="22"/>
        <v>0.29448400000000002</v>
      </c>
      <c r="M193" s="2">
        <f t="shared" si="23"/>
        <v>0</v>
      </c>
    </row>
    <row r="194" spans="1:13" x14ac:dyDescent="0.3">
      <c r="A194" s="6">
        <f t="shared" si="20"/>
        <v>9250</v>
      </c>
      <c r="C194" s="15">
        <v>0.36935899999999999</v>
      </c>
      <c r="D194" s="15">
        <f t="shared" si="17"/>
        <v>0.36935899999999999</v>
      </c>
      <c r="E194" s="2">
        <f t="shared" si="18"/>
        <v>0</v>
      </c>
      <c r="G194" s="16">
        <f t="shared" si="19"/>
        <v>-45.125</v>
      </c>
      <c r="H194" s="16">
        <f t="shared" si="21"/>
        <v>228.02499999999998</v>
      </c>
      <c r="I194" s="15">
        <f t="shared" si="16"/>
        <v>0.79134131528717677</v>
      </c>
      <c r="K194" s="33">
        <v>0.29228920000000003</v>
      </c>
      <c r="L194" s="23">
        <f t="shared" si="22"/>
        <v>0.29228799999999999</v>
      </c>
      <c r="M194" s="2">
        <f t="shared" si="23"/>
        <v>0</v>
      </c>
    </row>
    <row r="195" spans="1:13" x14ac:dyDescent="0.3">
      <c r="A195" s="6">
        <f t="shared" si="20"/>
        <v>9300</v>
      </c>
      <c r="C195" s="15">
        <v>0.36712400000000001</v>
      </c>
      <c r="D195" s="15">
        <f t="shared" si="17"/>
        <v>0.36712400000000001</v>
      </c>
      <c r="E195" s="2">
        <f t="shared" si="18"/>
        <v>0</v>
      </c>
      <c r="G195" s="16">
        <f t="shared" si="19"/>
        <v>-45.449999999999996</v>
      </c>
      <c r="H195" s="16">
        <f t="shared" si="21"/>
        <v>227.7</v>
      </c>
      <c r="I195" s="15">
        <f t="shared" si="16"/>
        <v>0.79021343050494541</v>
      </c>
      <c r="K195" s="33">
        <v>0.29010609999999998</v>
      </c>
      <c r="L195" s="23">
        <f t="shared" si="22"/>
        <v>0.290105</v>
      </c>
      <c r="M195" s="2">
        <f t="shared" si="23"/>
        <v>0</v>
      </c>
    </row>
    <row r="196" spans="1:13" x14ac:dyDescent="0.3">
      <c r="A196" s="6">
        <f t="shared" si="20"/>
        <v>9350</v>
      </c>
      <c r="C196" s="15">
        <v>0.36489900000000003</v>
      </c>
      <c r="D196" s="15">
        <f t="shared" si="17"/>
        <v>0.36489899999999997</v>
      </c>
      <c r="E196" s="2">
        <f t="shared" si="18"/>
        <v>0</v>
      </c>
      <c r="G196" s="16">
        <f t="shared" si="19"/>
        <v>-45.774999999999999</v>
      </c>
      <c r="H196" s="16">
        <f t="shared" si="21"/>
        <v>227.37499999999997</v>
      </c>
      <c r="I196" s="15">
        <f t="shared" si="16"/>
        <v>0.78908554572271383</v>
      </c>
      <c r="K196" s="33">
        <v>0.28793679999999999</v>
      </c>
      <c r="L196" s="23">
        <f t="shared" si="22"/>
        <v>0.287935</v>
      </c>
      <c r="M196" s="2">
        <f t="shared" si="23"/>
        <v>0</v>
      </c>
    </row>
    <row r="197" spans="1:13" x14ac:dyDescent="0.3">
      <c r="A197" s="6">
        <f t="shared" si="20"/>
        <v>9400</v>
      </c>
      <c r="C197" s="15">
        <v>0.36268400000000001</v>
      </c>
      <c r="D197" s="15">
        <f t="shared" si="17"/>
        <v>0.36268400000000001</v>
      </c>
      <c r="E197" s="2">
        <f t="shared" si="18"/>
        <v>0</v>
      </c>
      <c r="G197" s="16">
        <f t="shared" si="19"/>
        <v>-46.099999999999994</v>
      </c>
      <c r="H197" s="16">
        <f t="shared" si="21"/>
        <v>227.04999999999998</v>
      </c>
      <c r="I197" s="15">
        <f t="shared" si="16"/>
        <v>0.78795766094048236</v>
      </c>
      <c r="K197" s="33">
        <v>0.28577940000000002</v>
      </c>
      <c r="L197" s="23">
        <f t="shared" si="22"/>
        <v>0.28577799999999998</v>
      </c>
      <c r="M197" s="2">
        <f t="shared" si="23"/>
        <v>0</v>
      </c>
    </row>
    <row r="198" spans="1:13" x14ac:dyDescent="0.3">
      <c r="A198" s="6">
        <f t="shared" si="20"/>
        <v>9450</v>
      </c>
      <c r="C198" s="15">
        <v>0.36048000000000002</v>
      </c>
      <c r="D198" s="15">
        <f t="shared" si="17"/>
        <v>0.36048000000000002</v>
      </c>
      <c r="E198" s="2">
        <f t="shared" si="18"/>
        <v>0</v>
      </c>
      <c r="G198" s="16">
        <f t="shared" si="19"/>
        <v>-46.424999999999997</v>
      </c>
      <c r="H198" s="16">
        <f t="shared" si="21"/>
        <v>226.72499999999997</v>
      </c>
      <c r="I198" s="15">
        <f t="shared" si="16"/>
        <v>0.78682977615825089</v>
      </c>
      <c r="K198" s="33">
        <v>0.28363679999999997</v>
      </c>
      <c r="L198" s="23">
        <f t="shared" si="22"/>
        <v>0.28363500000000003</v>
      </c>
      <c r="M198" s="2">
        <f t="shared" si="23"/>
        <v>0</v>
      </c>
    </row>
    <row r="199" spans="1:13" x14ac:dyDescent="0.3">
      <c r="A199" s="6">
        <f t="shared" si="20"/>
        <v>9500</v>
      </c>
      <c r="C199" s="15">
        <v>0.35828600000000005</v>
      </c>
      <c r="D199" s="15">
        <f t="shared" si="17"/>
        <v>0.35828599999999999</v>
      </c>
      <c r="E199" s="2">
        <f t="shared" si="18"/>
        <v>0</v>
      </c>
      <c r="G199" s="16">
        <f t="shared" si="19"/>
        <v>-46.75</v>
      </c>
      <c r="H199" s="16">
        <f t="shared" si="21"/>
        <v>226.39999999999998</v>
      </c>
      <c r="I199" s="15">
        <f t="shared" si="16"/>
        <v>0.78570189137601942</v>
      </c>
      <c r="K199" s="33">
        <v>0.28150599999999998</v>
      </c>
      <c r="L199" s="23">
        <f t="shared" si="22"/>
        <v>0.28150500000000001</v>
      </c>
      <c r="M199" s="2">
        <f t="shared" si="23"/>
        <v>0</v>
      </c>
    </row>
    <row r="200" spans="1:13" x14ac:dyDescent="0.3">
      <c r="A200" s="6">
        <f t="shared" si="20"/>
        <v>9550</v>
      </c>
      <c r="C200" s="15">
        <v>0.35610200000000003</v>
      </c>
      <c r="D200" s="15">
        <f t="shared" si="17"/>
        <v>0.35610199999999997</v>
      </c>
      <c r="E200" s="2">
        <f t="shared" si="18"/>
        <v>0</v>
      </c>
      <c r="G200" s="16">
        <f t="shared" si="19"/>
        <v>-47.074999999999996</v>
      </c>
      <c r="H200" s="16">
        <f t="shared" si="21"/>
        <v>226.07499999999999</v>
      </c>
      <c r="I200" s="15">
        <f t="shared" si="16"/>
        <v>0.78457400659378795</v>
      </c>
      <c r="K200" s="33">
        <v>0.27938809999999997</v>
      </c>
      <c r="L200" s="23">
        <f t="shared" si="22"/>
        <v>0.279387</v>
      </c>
      <c r="M200" s="2">
        <f t="shared" si="23"/>
        <v>0</v>
      </c>
    </row>
    <row r="201" spans="1:13" x14ac:dyDescent="0.3">
      <c r="A201" s="6">
        <f t="shared" si="20"/>
        <v>9600</v>
      </c>
      <c r="C201" s="15">
        <v>0.35392800000000002</v>
      </c>
      <c r="D201" s="15">
        <f t="shared" si="17"/>
        <v>0.35392899999999999</v>
      </c>
      <c r="E201" s="2">
        <f t="shared" si="18"/>
        <v>0</v>
      </c>
      <c r="G201" s="16">
        <f t="shared" si="19"/>
        <v>-47.4</v>
      </c>
      <c r="H201" s="16">
        <f t="shared" si="21"/>
        <v>225.74999999999997</v>
      </c>
      <c r="I201" s="15">
        <f t="shared" ref="I201:I228" si="24">H201/$H$9</f>
        <v>0.78344612181155648</v>
      </c>
      <c r="K201" s="33">
        <v>0.27728400000000003</v>
      </c>
      <c r="L201" s="23">
        <f t="shared" si="22"/>
        <v>0.277283</v>
      </c>
      <c r="M201" s="2">
        <f t="shared" si="23"/>
        <v>0</v>
      </c>
    </row>
    <row r="202" spans="1:13" x14ac:dyDescent="0.3">
      <c r="A202" s="6">
        <f t="shared" si="20"/>
        <v>9650</v>
      </c>
      <c r="C202" s="15">
        <v>0.35176500000000005</v>
      </c>
      <c r="D202" s="15">
        <f t="shared" ref="D202:D229" si="25">ROUND(I202^4.25587971,6)</f>
        <v>0.35176499999999999</v>
      </c>
      <c r="E202" s="2">
        <f t="shared" ref="E202:E229" si="26">ROUND(D202-C202,5)</f>
        <v>0</v>
      </c>
      <c r="G202" s="16">
        <f t="shared" ref="G202:G229" si="27">15-0.0065*$A202</f>
        <v>-47.724999999999994</v>
      </c>
      <c r="H202" s="16">
        <f t="shared" si="21"/>
        <v>225.42499999999998</v>
      </c>
      <c r="I202" s="15">
        <f t="shared" si="24"/>
        <v>0.78231823702932501</v>
      </c>
      <c r="K202" s="33">
        <v>0.27519270000000001</v>
      </c>
      <c r="L202" s="23">
        <f t="shared" si="22"/>
        <v>0.27519100000000002</v>
      </c>
      <c r="M202" s="2">
        <f t="shared" si="23"/>
        <v>0</v>
      </c>
    </row>
    <row r="203" spans="1:13" x14ac:dyDescent="0.3">
      <c r="A203" s="6">
        <f t="shared" ref="A203:A229" si="28">A202+50</f>
        <v>9700</v>
      </c>
      <c r="C203" s="15">
        <v>0.34961200000000003</v>
      </c>
      <c r="D203" s="15">
        <f t="shared" si="25"/>
        <v>0.34961199999999998</v>
      </c>
      <c r="E203" s="2">
        <f t="shared" si="26"/>
        <v>0</v>
      </c>
      <c r="G203" s="16">
        <f t="shared" si="27"/>
        <v>-48.05</v>
      </c>
      <c r="H203" s="16">
        <f t="shared" ref="H203:H229" si="29">288.15-0.0065*$A203</f>
        <v>225.09999999999997</v>
      </c>
      <c r="I203" s="15">
        <f t="shared" si="24"/>
        <v>0.78119035224709343</v>
      </c>
      <c r="K203" s="33">
        <v>0.2731132</v>
      </c>
      <c r="L203" s="23">
        <f t="shared" ref="L203:L229" si="30">ROUND(I203^5.2559,6)</f>
        <v>0.27311200000000002</v>
      </c>
      <c r="M203" s="2">
        <f t="shared" ref="M203:M229" si="31">ROUND(L203-K203,5)</f>
        <v>0</v>
      </c>
    </row>
    <row r="204" spans="1:13" x14ac:dyDescent="0.3">
      <c r="A204" s="6">
        <f t="shared" si="28"/>
        <v>9750</v>
      </c>
      <c r="C204" s="15">
        <v>0.34746900000000003</v>
      </c>
      <c r="D204" s="15">
        <f t="shared" si="25"/>
        <v>0.34746899999999997</v>
      </c>
      <c r="E204" s="2">
        <f t="shared" si="26"/>
        <v>0</v>
      </c>
      <c r="G204" s="16">
        <f t="shared" si="27"/>
        <v>-48.375</v>
      </c>
      <c r="H204" s="16">
        <f t="shared" si="29"/>
        <v>224.77499999999998</v>
      </c>
      <c r="I204" s="15">
        <f t="shared" si="24"/>
        <v>0.78006246746486207</v>
      </c>
      <c r="K204" s="33">
        <v>0.2710476</v>
      </c>
      <c r="L204" s="23">
        <f t="shared" si="30"/>
        <v>0.27104600000000001</v>
      </c>
      <c r="M204" s="2">
        <f t="shared" si="31"/>
        <v>0</v>
      </c>
    </row>
    <row r="205" spans="1:13" x14ac:dyDescent="0.3">
      <c r="A205" s="6">
        <f t="shared" si="28"/>
        <v>9800</v>
      </c>
      <c r="C205" s="15">
        <v>0.34533600000000003</v>
      </c>
      <c r="D205" s="15">
        <f t="shared" si="25"/>
        <v>0.34533599999999998</v>
      </c>
      <c r="E205" s="2">
        <f t="shared" si="26"/>
        <v>0</v>
      </c>
      <c r="G205" s="16">
        <f t="shared" si="27"/>
        <v>-48.699999999999996</v>
      </c>
      <c r="H205" s="16">
        <f t="shared" si="29"/>
        <v>224.45</v>
      </c>
      <c r="I205" s="15">
        <f t="shared" si="24"/>
        <v>0.77893458268263061</v>
      </c>
      <c r="K205" s="33">
        <v>0.26899380000000001</v>
      </c>
      <c r="L205" s="23">
        <f t="shared" si="30"/>
        <v>0.26899200000000001</v>
      </c>
      <c r="M205" s="2">
        <f t="shared" si="31"/>
        <v>0</v>
      </c>
    </row>
    <row r="206" spans="1:13" x14ac:dyDescent="0.3">
      <c r="A206" s="6">
        <f t="shared" si="28"/>
        <v>9850</v>
      </c>
      <c r="C206" s="15">
        <v>0.34321200000000002</v>
      </c>
      <c r="D206" s="15">
        <f t="shared" si="25"/>
        <v>0.34321200000000002</v>
      </c>
      <c r="E206" s="2">
        <f t="shared" si="26"/>
        <v>0</v>
      </c>
      <c r="G206" s="16">
        <f t="shared" si="27"/>
        <v>-49.024999999999991</v>
      </c>
      <c r="H206" s="16">
        <f t="shared" si="29"/>
        <v>224.125</v>
      </c>
      <c r="I206" s="15">
        <f t="shared" si="24"/>
        <v>0.77780669790039914</v>
      </c>
      <c r="K206" s="33">
        <v>0.26695289999999999</v>
      </c>
      <c r="L206" s="23">
        <f t="shared" si="30"/>
        <v>0.26695200000000002</v>
      </c>
      <c r="M206" s="2">
        <f t="shared" si="31"/>
        <v>0</v>
      </c>
    </row>
    <row r="207" spans="1:13" x14ac:dyDescent="0.3">
      <c r="A207" s="6">
        <f t="shared" si="28"/>
        <v>9900</v>
      </c>
      <c r="C207" s="15">
        <v>0.34109900000000004</v>
      </c>
      <c r="D207" s="15">
        <f t="shared" si="25"/>
        <v>0.34109899999999999</v>
      </c>
      <c r="E207" s="2">
        <f t="shared" si="26"/>
        <v>0</v>
      </c>
      <c r="G207" s="16">
        <f t="shared" si="27"/>
        <v>-49.349999999999994</v>
      </c>
      <c r="H207" s="16">
        <f t="shared" si="29"/>
        <v>223.79999999999998</v>
      </c>
      <c r="I207" s="15">
        <f t="shared" si="24"/>
        <v>0.77667881311816767</v>
      </c>
      <c r="K207" s="33">
        <v>0.26492470000000001</v>
      </c>
      <c r="L207" s="23">
        <f t="shared" si="30"/>
        <v>0.26492300000000002</v>
      </c>
      <c r="M207" s="2">
        <f t="shared" si="31"/>
        <v>0</v>
      </c>
    </row>
    <row r="208" spans="1:13" x14ac:dyDescent="0.3">
      <c r="A208" s="6">
        <f t="shared" si="28"/>
        <v>9950</v>
      </c>
      <c r="C208" s="15">
        <v>0.33899600000000002</v>
      </c>
      <c r="D208" s="15">
        <f t="shared" si="25"/>
        <v>0.33899600000000002</v>
      </c>
      <c r="E208" s="2">
        <f t="shared" si="26"/>
        <v>0</v>
      </c>
      <c r="G208" s="16">
        <f t="shared" si="27"/>
        <v>-49.674999999999997</v>
      </c>
      <c r="H208" s="16">
        <f t="shared" si="29"/>
        <v>223.47499999999997</v>
      </c>
      <c r="I208" s="15">
        <f t="shared" si="24"/>
        <v>0.77555092833593609</v>
      </c>
      <c r="K208" s="33">
        <v>0.26290849999999999</v>
      </c>
      <c r="L208" s="23">
        <f t="shared" si="30"/>
        <v>0.262907</v>
      </c>
      <c r="M208" s="2">
        <f t="shared" si="31"/>
        <v>0</v>
      </c>
    </row>
    <row r="209" spans="1:13" x14ac:dyDescent="0.3">
      <c r="A209" s="6">
        <f t="shared" si="28"/>
        <v>10000</v>
      </c>
      <c r="C209" s="15">
        <v>0.33690300000000001</v>
      </c>
      <c r="D209" s="15">
        <f t="shared" si="25"/>
        <v>0.33690300000000001</v>
      </c>
      <c r="E209" s="2">
        <f t="shared" si="26"/>
        <v>0</v>
      </c>
      <c r="G209" s="16">
        <f t="shared" si="27"/>
        <v>-50</v>
      </c>
      <c r="H209" s="16">
        <f t="shared" si="29"/>
        <v>223.14999999999998</v>
      </c>
      <c r="I209" s="15">
        <f t="shared" si="24"/>
        <v>0.77442304355370462</v>
      </c>
      <c r="K209" s="33">
        <v>0.260905</v>
      </c>
      <c r="L209" s="23">
        <f t="shared" si="30"/>
        <v>0.26090400000000002</v>
      </c>
      <c r="M209" s="2">
        <f t="shared" si="31"/>
        <v>0</v>
      </c>
    </row>
    <row r="210" spans="1:13" x14ac:dyDescent="0.3">
      <c r="A210" s="6">
        <f t="shared" si="28"/>
        <v>10050</v>
      </c>
      <c r="C210" s="15">
        <v>0.33482000000000001</v>
      </c>
      <c r="D210" s="15">
        <f t="shared" si="25"/>
        <v>0.33482000000000001</v>
      </c>
      <c r="E210" s="2">
        <f t="shared" si="26"/>
        <v>0</v>
      </c>
      <c r="G210" s="16">
        <f t="shared" si="27"/>
        <v>-50.325000000000003</v>
      </c>
      <c r="H210" s="16">
        <f t="shared" si="29"/>
        <v>222.82499999999999</v>
      </c>
      <c r="I210" s="15">
        <f t="shared" si="24"/>
        <v>0.77329515877147326</v>
      </c>
      <c r="K210" s="33">
        <v>0.25891440000000004</v>
      </c>
      <c r="L210" s="23">
        <f t="shared" si="30"/>
        <v>0.258913</v>
      </c>
      <c r="M210" s="2">
        <f t="shared" si="31"/>
        <v>0</v>
      </c>
    </row>
    <row r="211" spans="1:13" x14ac:dyDescent="0.3">
      <c r="A211" s="6">
        <f t="shared" si="28"/>
        <v>10100</v>
      </c>
      <c r="C211" s="15">
        <v>0.33274599999999999</v>
      </c>
      <c r="D211" s="15">
        <f t="shared" si="25"/>
        <v>0.33274599999999999</v>
      </c>
      <c r="E211" s="2">
        <f t="shared" si="26"/>
        <v>0</v>
      </c>
      <c r="G211" s="16">
        <f t="shared" si="27"/>
        <v>-50.649999999999991</v>
      </c>
      <c r="H211" s="16">
        <f t="shared" si="29"/>
        <v>222.5</v>
      </c>
      <c r="I211" s="15">
        <f t="shared" si="24"/>
        <v>0.77216727398924179</v>
      </c>
      <c r="K211" s="33">
        <v>0.25693559999999999</v>
      </c>
      <c r="L211" s="23">
        <f t="shared" si="30"/>
        <v>0.256934</v>
      </c>
      <c r="M211" s="2">
        <f t="shared" si="31"/>
        <v>0</v>
      </c>
    </row>
    <row r="212" spans="1:13" x14ac:dyDescent="0.3">
      <c r="A212" s="6">
        <f t="shared" si="28"/>
        <v>10150</v>
      </c>
      <c r="C212" s="15">
        <v>0.33068300000000006</v>
      </c>
      <c r="D212" s="15">
        <f t="shared" si="25"/>
        <v>0.330683</v>
      </c>
      <c r="E212" s="2">
        <f t="shared" si="26"/>
        <v>0</v>
      </c>
      <c r="G212" s="16">
        <f t="shared" si="27"/>
        <v>-50.974999999999994</v>
      </c>
      <c r="H212" s="16">
        <f t="shared" si="29"/>
        <v>222.17499999999998</v>
      </c>
      <c r="I212" s="15">
        <f t="shared" si="24"/>
        <v>0.77103938920701021</v>
      </c>
      <c r="K212" s="33">
        <v>0.25496970000000002</v>
      </c>
      <c r="L212" s="23">
        <f t="shared" si="30"/>
        <v>0.25496799999999997</v>
      </c>
      <c r="M212" s="2">
        <f t="shared" si="31"/>
        <v>0</v>
      </c>
    </row>
    <row r="213" spans="1:13" x14ac:dyDescent="0.3">
      <c r="A213" s="6">
        <f t="shared" si="28"/>
        <v>10200</v>
      </c>
      <c r="C213" s="15">
        <v>0.32862900000000006</v>
      </c>
      <c r="D213" s="15">
        <f t="shared" si="25"/>
        <v>0.328629</v>
      </c>
      <c r="E213" s="2">
        <f t="shared" si="26"/>
        <v>0</v>
      </c>
      <c r="G213" s="16">
        <f t="shared" si="27"/>
        <v>-51.3</v>
      </c>
      <c r="H213" s="16">
        <f t="shared" si="29"/>
        <v>221.84999999999997</v>
      </c>
      <c r="I213" s="15">
        <f t="shared" si="24"/>
        <v>0.76991150442477874</v>
      </c>
      <c r="K213" s="33">
        <v>0.2530155</v>
      </c>
      <c r="L213" s="23">
        <f t="shared" si="30"/>
        <v>0.25301400000000002</v>
      </c>
      <c r="M213" s="2">
        <f t="shared" si="31"/>
        <v>0</v>
      </c>
    </row>
    <row r="214" spans="1:13" x14ac:dyDescent="0.3">
      <c r="A214" s="6">
        <f t="shared" si="28"/>
        <v>10250</v>
      </c>
      <c r="C214" s="15">
        <v>0.32658500000000001</v>
      </c>
      <c r="D214" s="15">
        <f t="shared" si="25"/>
        <v>0.32658500000000001</v>
      </c>
      <c r="E214" s="2">
        <f t="shared" si="26"/>
        <v>0</v>
      </c>
      <c r="G214" s="16">
        <f t="shared" si="27"/>
        <v>-51.625</v>
      </c>
      <c r="H214" s="16">
        <f t="shared" si="29"/>
        <v>221.52499999999998</v>
      </c>
      <c r="I214" s="15">
        <f t="shared" si="24"/>
        <v>0.76878361964254727</v>
      </c>
      <c r="K214" s="33">
        <v>0.2510733</v>
      </c>
      <c r="L214" s="23">
        <f t="shared" si="30"/>
        <v>0.25107200000000002</v>
      </c>
      <c r="M214" s="2">
        <f t="shared" si="31"/>
        <v>0</v>
      </c>
    </row>
    <row r="215" spans="1:13" x14ac:dyDescent="0.3">
      <c r="A215" s="6">
        <f t="shared" si="28"/>
        <v>10300</v>
      </c>
      <c r="C215" s="15">
        <v>0.32455100000000003</v>
      </c>
      <c r="D215" s="15">
        <f t="shared" si="25"/>
        <v>0.32455099999999998</v>
      </c>
      <c r="E215" s="2">
        <f t="shared" si="26"/>
        <v>0</v>
      </c>
      <c r="G215" s="16">
        <f t="shared" si="27"/>
        <v>-51.95</v>
      </c>
      <c r="H215" s="16">
        <f t="shared" si="29"/>
        <v>221.2</v>
      </c>
      <c r="I215" s="15">
        <f t="shared" si="24"/>
        <v>0.7676557348603158</v>
      </c>
      <c r="K215" s="33">
        <v>0.24914290000000003</v>
      </c>
      <c r="L215" s="23">
        <f t="shared" si="30"/>
        <v>0.249142</v>
      </c>
      <c r="M215" s="2">
        <f t="shared" si="31"/>
        <v>0</v>
      </c>
    </row>
    <row r="216" spans="1:13" x14ac:dyDescent="0.3">
      <c r="A216" s="6">
        <f t="shared" si="28"/>
        <v>10350</v>
      </c>
      <c r="C216" s="15">
        <v>0.32252600000000003</v>
      </c>
      <c r="D216" s="15">
        <f t="shared" si="25"/>
        <v>0.32252599999999998</v>
      </c>
      <c r="E216" s="2">
        <f t="shared" si="26"/>
        <v>0</v>
      </c>
      <c r="G216" s="16">
        <f t="shared" si="27"/>
        <v>-52.274999999999991</v>
      </c>
      <c r="H216" s="16">
        <f t="shared" si="29"/>
        <v>220.875</v>
      </c>
      <c r="I216" s="15">
        <f t="shared" si="24"/>
        <v>0.76652785007808444</v>
      </c>
      <c r="K216" s="33">
        <v>0.24722529999999998</v>
      </c>
      <c r="L216" s="23">
        <f t="shared" si="30"/>
        <v>0.247224</v>
      </c>
      <c r="M216" s="2">
        <f t="shared" si="31"/>
        <v>0</v>
      </c>
    </row>
    <row r="217" spans="1:13" x14ac:dyDescent="0.3">
      <c r="A217" s="6">
        <f t="shared" si="28"/>
        <v>10400</v>
      </c>
      <c r="C217" s="15">
        <v>0.32051099999999999</v>
      </c>
      <c r="D217" s="15">
        <f t="shared" si="25"/>
        <v>0.32051099999999999</v>
      </c>
      <c r="E217" s="2">
        <f t="shared" si="26"/>
        <v>0</v>
      </c>
      <c r="G217" s="16">
        <f t="shared" si="27"/>
        <v>-52.599999999999994</v>
      </c>
      <c r="H217" s="16">
        <f t="shared" si="29"/>
        <v>220.54999999999998</v>
      </c>
      <c r="I217" s="15">
        <f t="shared" si="24"/>
        <v>0.76539996529585286</v>
      </c>
      <c r="K217" s="33">
        <v>0.24531950000000002</v>
      </c>
      <c r="L217" s="23">
        <f t="shared" si="30"/>
        <v>0.24531800000000001</v>
      </c>
      <c r="M217" s="2">
        <f t="shared" si="31"/>
        <v>0</v>
      </c>
    </row>
    <row r="218" spans="1:13" x14ac:dyDescent="0.3">
      <c r="A218" s="6">
        <f t="shared" si="28"/>
        <v>10450</v>
      </c>
      <c r="C218" s="15">
        <v>0.31850600000000001</v>
      </c>
      <c r="D218" s="15">
        <f t="shared" si="25"/>
        <v>0.31850600000000001</v>
      </c>
      <c r="E218" s="2">
        <f t="shared" si="26"/>
        <v>0</v>
      </c>
      <c r="G218" s="16">
        <f t="shared" si="27"/>
        <v>-52.924999999999997</v>
      </c>
      <c r="H218" s="16">
        <f t="shared" si="29"/>
        <v>220.22499999999997</v>
      </c>
      <c r="I218" s="15">
        <f t="shared" si="24"/>
        <v>0.76427208051362128</v>
      </c>
      <c r="K218" s="33">
        <v>0.24342560000000002</v>
      </c>
      <c r="L218" s="23">
        <f t="shared" si="30"/>
        <v>0.243424</v>
      </c>
      <c r="M218" s="2">
        <f t="shared" si="31"/>
        <v>0</v>
      </c>
    </row>
    <row r="219" spans="1:13" x14ac:dyDescent="0.3">
      <c r="A219" s="6">
        <f t="shared" si="28"/>
        <v>10500</v>
      </c>
      <c r="C219" s="15">
        <v>0.31651000000000001</v>
      </c>
      <c r="D219" s="15">
        <f t="shared" si="25"/>
        <v>0.31651000000000001</v>
      </c>
      <c r="E219" s="2">
        <f t="shared" si="26"/>
        <v>0</v>
      </c>
      <c r="G219" s="16">
        <f t="shared" si="27"/>
        <v>-53.25</v>
      </c>
      <c r="H219" s="16">
        <f t="shared" si="29"/>
        <v>219.89999999999998</v>
      </c>
      <c r="I219" s="15">
        <f t="shared" si="24"/>
        <v>0.76314419573138992</v>
      </c>
      <c r="K219" s="33">
        <v>0.24154260000000002</v>
      </c>
      <c r="L219" s="23">
        <f t="shared" si="30"/>
        <v>0.24154200000000001</v>
      </c>
      <c r="M219" s="2">
        <f t="shared" si="31"/>
        <v>0</v>
      </c>
    </row>
    <row r="220" spans="1:13" x14ac:dyDescent="0.3">
      <c r="A220" s="6">
        <f t="shared" si="28"/>
        <v>10550</v>
      </c>
      <c r="C220" s="15">
        <v>0.31452400000000003</v>
      </c>
      <c r="D220" s="15">
        <f t="shared" si="25"/>
        <v>0.31452400000000003</v>
      </c>
      <c r="E220" s="2">
        <f t="shared" si="26"/>
        <v>0</v>
      </c>
      <c r="G220" s="16">
        <f t="shared" si="27"/>
        <v>-53.575000000000003</v>
      </c>
      <c r="H220" s="16">
        <f t="shared" si="29"/>
        <v>219.57499999999999</v>
      </c>
      <c r="I220" s="15">
        <f t="shared" si="24"/>
        <v>0.76201631094915845</v>
      </c>
      <c r="K220" s="33">
        <v>0.23967230000000003</v>
      </c>
      <c r="L220" s="23">
        <f t="shared" si="30"/>
        <v>0.239671</v>
      </c>
      <c r="M220" s="2">
        <f t="shared" si="31"/>
        <v>0</v>
      </c>
    </row>
    <row r="221" spans="1:13" x14ac:dyDescent="0.3">
      <c r="A221" s="6">
        <f t="shared" si="28"/>
        <v>10600</v>
      </c>
      <c r="C221" s="15">
        <v>0.31254800000000005</v>
      </c>
      <c r="D221" s="15">
        <f t="shared" si="25"/>
        <v>0.31254799999999999</v>
      </c>
      <c r="E221" s="2">
        <f t="shared" si="26"/>
        <v>0</v>
      </c>
      <c r="G221" s="16">
        <f t="shared" si="27"/>
        <v>-53.899999999999991</v>
      </c>
      <c r="H221" s="16">
        <f t="shared" si="29"/>
        <v>219.25</v>
      </c>
      <c r="I221" s="15">
        <f t="shared" si="24"/>
        <v>0.76088842616692698</v>
      </c>
      <c r="K221" s="33">
        <v>0.23781400000000003</v>
      </c>
      <c r="L221" s="23">
        <f t="shared" si="30"/>
        <v>0.237813</v>
      </c>
      <c r="M221" s="2">
        <f t="shared" si="31"/>
        <v>0</v>
      </c>
    </row>
    <row r="222" spans="1:13" x14ac:dyDescent="0.3">
      <c r="A222" s="6">
        <f t="shared" si="28"/>
        <v>10650</v>
      </c>
      <c r="C222" s="15">
        <v>0.310581</v>
      </c>
      <c r="D222" s="15">
        <f t="shared" si="25"/>
        <v>0.310581</v>
      </c>
      <c r="E222" s="2">
        <f t="shared" si="26"/>
        <v>0</v>
      </c>
      <c r="G222" s="16">
        <f t="shared" si="27"/>
        <v>-54.224999999999994</v>
      </c>
      <c r="H222" s="16">
        <f t="shared" si="29"/>
        <v>218.92499999999998</v>
      </c>
      <c r="I222" s="15">
        <f t="shared" si="24"/>
        <v>0.75976054138469551</v>
      </c>
      <c r="K222" s="33">
        <v>0.23596740000000002</v>
      </c>
      <c r="L222" s="23">
        <f t="shared" si="30"/>
        <v>0.23596600000000001</v>
      </c>
      <c r="M222" s="2">
        <f t="shared" si="31"/>
        <v>0</v>
      </c>
    </row>
    <row r="223" spans="1:13" x14ac:dyDescent="0.3">
      <c r="A223" s="6">
        <f t="shared" si="28"/>
        <v>10700</v>
      </c>
      <c r="C223" s="15">
        <v>0.30862300000000004</v>
      </c>
      <c r="D223" s="15">
        <f t="shared" si="25"/>
        <v>0.30862299999999998</v>
      </c>
      <c r="E223" s="2">
        <f t="shared" si="26"/>
        <v>0</v>
      </c>
      <c r="G223" s="16">
        <f t="shared" si="27"/>
        <v>-54.55</v>
      </c>
      <c r="H223" s="16">
        <f t="shared" si="29"/>
        <v>218.59999999999997</v>
      </c>
      <c r="I223" s="15">
        <f t="shared" si="24"/>
        <v>0.75863265660246393</v>
      </c>
      <c r="K223" s="33">
        <v>0.2341318</v>
      </c>
      <c r="L223" s="23">
        <f t="shared" si="30"/>
        <v>0.23413</v>
      </c>
      <c r="M223" s="2">
        <f t="shared" si="31"/>
        <v>0</v>
      </c>
    </row>
    <row r="224" spans="1:13" x14ac:dyDescent="0.3">
      <c r="A224" s="6">
        <f t="shared" si="28"/>
        <v>10750</v>
      </c>
      <c r="C224" s="15">
        <v>0.30667500000000003</v>
      </c>
      <c r="D224" s="15">
        <f t="shared" si="25"/>
        <v>0.30667499999999998</v>
      </c>
      <c r="E224" s="2">
        <f t="shared" si="26"/>
        <v>0</v>
      </c>
      <c r="G224" s="16">
        <f t="shared" si="27"/>
        <v>-54.875</v>
      </c>
      <c r="H224" s="16">
        <f t="shared" si="29"/>
        <v>218.27499999999998</v>
      </c>
      <c r="I224" s="15">
        <f t="shared" si="24"/>
        <v>0.75750477182023246</v>
      </c>
      <c r="K224" s="33">
        <v>0.23230790000000001</v>
      </c>
      <c r="L224" s="23">
        <f t="shared" si="30"/>
        <v>0.23230700000000001</v>
      </c>
      <c r="M224" s="2">
        <f t="shared" si="31"/>
        <v>0</v>
      </c>
    </row>
    <row r="225" spans="1:13" x14ac:dyDescent="0.3">
      <c r="A225" s="6">
        <f t="shared" si="28"/>
        <v>10800</v>
      </c>
      <c r="C225" s="15">
        <v>0.30473700000000004</v>
      </c>
      <c r="D225" s="15">
        <f t="shared" si="25"/>
        <v>0.30473699999999998</v>
      </c>
      <c r="E225" s="2">
        <f t="shared" si="26"/>
        <v>0</v>
      </c>
      <c r="G225" s="16">
        <f t="shared" si="27"/>
        <v>-55.2</v>
      </c>
      <c r="H225" s="16">
        <f t="shared" si="29"/>
        <v>217.95</v>
      </c>
      <c r="I225" s="15">
        <f t="shared" si="24"/>
        <v>0.7563768870380011</v>
      </c>
      <c r="K225" s="33">
        <v>0.23049590000000003</v>
      </c>
      <c r="L225" s="23">
        <f t="shared" si="30"/>
        <v>0.230494</v>
      </c>
      <c r="M225" s="2">
        <f t="shared" si="31"/>
        <v>0</v>
      </c>
    </row>
    <row r="226" spans="1:13" x14ac:dyDescent="0.3">
      <c r="A226" s="6">
        <f t="shared" si="28"/>
        <v>10850</v>
      </c>
      <c r="C226" s="15">
        <v>0.30280700000000005</v>
      </c>
      <c r="D226" s="15">
        <f t="shared" si="25"/>
        <v>0.30280699999999999</v>
      </c>
      <c r="E226" s="2">
        <f t="shared" si="26"/>
        <v>0</v>
      </c>
      <c r="G226" s="16">
        <f t="shared" si="27"/>
        <v>-55.524999999999991</v>
      </c>
      <c r="H226" s="16">
        <f t="shared" si="29"/>
        <v>217.625</v>
      </c>
      <c r="I226" s="15">
        <f t="shared" si="24"/>
        <v>0.75524900225576963</v>
      </c>
      <c r="K226" s="33">
        <v>0.22869480000000003</v>
      </c>
      <c r="L226" s="23">
        <f t="shared" si="30"/>
        <v>0.22869400000000001</v>
      </c>
      <c r="M226" s="2">
        <f t="shared" si="31"/>
        <v>0</v>
      </c>
    </row>
    <row r="227" spans="1:13" x14ac:dyDescent="0.3">
      <c r="A227" s="6">
        <f t="shared" si="28"/>
        <v>10900</v>
      </c>
      <c r="C227" s="15">
        <v>0.30088700000000002</v>
      </c>
      <c r="D227" s="15">
        <f t="shared" si="25"/>
        <v>0.30088700000000002</v>
      </c>
      <c r="E227" s="2">
        <f t="shared" si="26"/>
        <v>0</v>
      </c>
      <c r="G227" s="16">
        <f t="shared" si="27"/>
        <v>-55.849999999999994</v>
      </c>
      <c r="H227" s="16">
        <f t="shared" si="29"/>
        <v>217.29999999999998</v>
      </c>
      <c r="I227" s="15">
        <f t="shared" si="24"/>
        <v>0.75412111747353805</v>
      </c>
      <c r="K227" s="33">
        <v>0.22690549999999998</v>
      </c>
      <c r="L227" s="23">
        <f t="shared" si="30"/>
        <v>0.22690399999999999</v>
      </c>
      <c r="M227" s="2">
        <f t="shared" si="31"/>
        <v>0</v>
      </c>
    </row>
    <row r="228" spans="1:13" x14ac:dyDescent="0.3">
      <c r="A228" s="6">
        <f t="shared" si="28"/>
        <v>10950</v>
      </c>
      <c r="C228" s="15">
        <v>0.29897699999999999</v>
      </c>
      <c r="D228" s="15">
        <f t="shared" si="25"/>
        <v>0.29897699999999999</v>
      </c>
      <c r="E228" s="2">
        <f t="shared" si="26"/>
        <v>0</v>
      </c>
      <c r="G228" s="16">
        <f t="shared" si="27"/>
        <v>-56.174999999999997</v>
      </c>
      <c r="H228" s="16">
        <f t="shared" si="29"/>
        <v>216.97499999999997</v>
      </c>
      <c r="I228" s="15">
        <f t="shared" si="24"/>
        <v>0.75299323269130658</v>
      </c>
      <c r="K228" s="33">
        <v>0.22512710000000002</v>
      </c>
      <c r="L228" s="23">
        <f t="shared" si="30"/>
        <v>0.22512599999999999</v>
      </c>
      <c r="M228" s="2">
        <f t="shared" si="31"/>
        <v>0</v>
      </c>
    </row>
    <row r="229" spans="1:13" x14ac:dyDescent="0.3">
      <c r="A229" s="6">
        <f t="shared" si="28"/>
        <v>11000</v>
      </c>
      <c r="C229" s="15">
        <v>0.29707600000000001</v>
      </c>
      <c r="D229" s="15">
        <f t="shared" si="25"/>
        <v>0.29707600000000001</v>
      </c>
      <c r="E229" s="2">
        <f t="shared" si="26"/>
        <v>0</v>
      </c>
      <c r="G229" s="16">
        <f t="shared" si="27"/>
        <v>-56.5</v>
      </c>
      <c r="H229" s="16">
        <f t="shared" si="29"/>
        <v>216.64999999999998</v>
      </c>
      <c r="I229" s="15">
        <f>H229/$H$9</f>
        <v>0.75186534790907511</v>
      </c>
      <c r="K229" s="33">
        <v>0.22336049999999999</v>
      </c>
      <c r="L229" s="23">
        <f t="shared" si="30"/>
        <v>0.22336</v>
      </c>
      <c r="M229" s="2">
        <f t="shared" si="31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workbookViewId="0">
      <pane ySplit="8" topLeftCell="A9" activePane="bottomLeft" state="frozen"/>
      <selection activeCell="K7" sqref="K7"/>
      <selection pane="bottomLeft" activeCell="A5" sqref="A5"/>
    </sheetView>
  </sheetViews>
  <sheetFormatPr defaultColWidth="8.6328125" defaultRowHeight="13" x14ac:dyDescent="0.3"/>
  <cols>
    <col min="1" max="2" width="8.6328125" style="6"/>
    <col min="3" max="5" width="8.6328125" style="2"/>
    <col min="6" max="16" width="8.6328125" style="3"/>
    <col min="17" max="17" width="8.6328125" style="3" customWidth="1"/>
    <col min="18" max="16384" width="8.6328125" style="3"/>
  </cols>
  <sheetData>
    <row r="1" spans="1:18" x14ac:dyDescent="0.3">
      <c r="A1" s="1" t="s">
        <v>0</v>
      </c>
      <c r="B1" s="1"/>
      <c r="E1" s="3"/>
      <c r="J1" s="41"/>
      <c r="O1" s="1" t="s">
        <v>74</v>
      </c>
    </row>
    <row r="2" spans="1:18" x14ac:dyDescent="0.3">
      <c r="A2" s="1" t="s">
        <v>1</v>
      </c>
      <c r="B2" s="4"/>
      <c r="E2" s="3"/>
      <c r="J2" s="23"/>
      <c r="O2" s="3" t="s">
        <v>96</v>
      </c>
      <c r="Q2" s="18">
        <f>ISA_SI1!C229</f>
        <v>0.29707600000000001</v>
      </c>
    </row>
    <row r="3" spans="1:18" x14ac:dyDescent="0.3">
      <c r="A3" s="1" t="s">
        <v>67</v>
      </c>
      <c r="E3" s="3"/>
      <c r="J3" s="23"/>
      <c r="O3" s="3" t="s">
        <v>25</v>
      </c>
      <c r="Q3" s="42">
        <v>9.8066499999999994</v>
      </c>
      <c r="R3" s="3" t="s">
        <v>75</v>
      </c>
    </row>
    <row r="4" spans="1:18" x14ac:dyDescent="0.3">
      <c r="A4" s="4" t="s">
        <v>27</v>
      </c>
      <c r="C4" s="5" t="s">
        <v>76</v>
      </c>
      <c r="D4" s="5"/>
      <c r="E4" s="5"/>
      <c r="F4" s="5"/>
      <c r="G4" s="5"/>
      <c r="H4" s="5"/>
      <c r="I4" s="5"/>
      <c r="J4" s="5"/>
      <c r="K4" s="5" t="s">
        <v>2</v>
      </c>
      <c r="O4" s="3" t="s">
        <v>28</v>
      </c>
      <c r="Q4" s="42">
        <v>287.05286999999998</v>
      </c>
      <c r="R4" s="3" t="s">
        <v>77</v>
      </c>
    </row>
    <row r="5" spans="1:18" x14ac:dyDescent="0.3">
      <c r="A5" s="3"/>
      <c r="B5" s="3"/>
      <c r="E5" s="3"/>
      <c r="O5" s="3" t="s">
        <v>30</v>
      </c>
      <c r="Q5" s="20">
        <v>216.65</v>
      </c>
      <c r="R5" s="3" t="s">
        <v>23</v>
      </c>
    </row>
    <row r="6" spans="1:18" x14ac:dyDescent="0.3">
      <c r="A6" s="3" t="s">
        <v>11</v>
      </c>
      <c r="B6" s="3"/>
      <c r="C6" s="43" t="s">
        <v>31</v>
      </c>
      <c r="G6" s="1" t="s">
        <v>13</v>
      </c>
      <c r="K6" s="1" t="s">
        <v>32</v>
      </c>
      <c r="O6" s="3" t="s">
        <v>33</v>
      </c>
      <c r="Q6" s="21">
        <f>ROUND(Q3/(Q4*Q5),9)</f>
        <v>1.57689E-4</v>
      </c>
    </row>
    <row r="7" spans="1:18" x14ac:dyDescent="0.3">
      <c r="A7" s="8" t="s">
        <v>15</v>
      </c>
      <c r="B7" s="3"/>
      <c r="C7" s="9" t="s">
        <v>16</v>
      </c>
      <c r="D7" s="9" t="s">
        <v>16</v>
      </c>
      <c r="E7" s="8" t="s">
        <v>17</v>
      </c>
      <c r="G7" s="44"/>
      <c r="H7" s="11" t="s">
        <v>18</v>
      </c>
      <c r="I7" s="12"/>
      <c r="K7" s="9" t="s">
        <v>19</v>
      </c>
      <c r="L7" s="9" t="s">
        <v>19</v>
      </c>
      <c r="M7" s="45" t="s">
        <v>17</v>
      </c>
      <c r="O7" s="3" t="s">
        <v>78</v>
      </c>
      <c r="Q7" s="28">
        <f>ROUND(Q6*11000,6)</f>
        <v>1.7345790000000001</v>
      </c>
      <c r="R7" s="3" t="s">
        <v>79</v>
      </c>
    </row>
    <row r="8" spans="1:18" x14ac:dyDescent="0.3">
      <c r="A8" s="8" t="s">
        <v>72</v>
      </c>
      <c r="B8" s="3"/>
      <c r="C8" s="13" t="s">
        <v>21</v>
      </c>
      <c r="D8" s="13" t="s">
        <v>21</v>
      </c>
      <c r="E8" s="14">
        <f>SUM(E9:E188)</f>
        <v>0</v>
      </c>
      <c r="G8" s="13" t="s">
        <v>73</v>
      </c>
      <c r="H8" s="13" t="s">
        <v>23</v>
      </c>
      <c r="I8" s="8" t="s">
        <v>36</v>
      </c>
      <c r="K8" s="13" t="s">
        <v>36</v>
      </c>
      <c r="L8" s="13" t="s">
        <v>36</v>
      </c>
      <c r="M8" s="14">
        <f>SUM(M9:M188)</f>
        <v>0</v>
      </c>
    </row>
    <row r="9" spans="1:18" x14ac:dyDescent="0.3">
      <c r="A9" s="6">
        <v>11000</v>
      </c>
      <c r="B9" s="3"/>
      <c r="C9" s="15">
        <v>0.29707600000000001</v>
      </c>
      <c r="D9" s="15">
        <f t="shared" ref="D9:D40" si="0">0.297076/EXP($Q$6*$A9-$Q$7)</f>
        <v>0.29707600000000001</v>
      </c>
      <c r="E9" s="2">
        <f>ROUND(D9-C9,5)</f>
        <v>0</v>
      </c>
      <c r="G9" s="16">
        <v>-56.5</v>
      </c>
      <c r="H9" s="16">
        <v>216.65</v>
      </c>
      <c r="I9" s="15">
        <f>H9/ISA_SI1!$H$9</f>
        <v>0.75186534790907522</v>
      </c>
      <c r="K9" s="23">
        <v>0.22336049999999999</v>
      </c>
      <c r="L9" s="23">
        <f t="shared" ref="L9:L40" si="1">ROUND(D9*I9,6)</f>
        <v>0.223361</v>
      </c>
      <c r="M9" s="2">
        <f>ROUND(L9-K9,5)</f>
        <v>0</v>
      </c>
      <c r="O9" s="2" t="s">
        <v>95</v>
      </c>
    </row>
    <row r="10" spans="1:18" x14ac:dyDescent="0.3">
      <c r="A10" s="6">
        <f>A9+50</f>
        <v>11050</v>
      </c>
      <c r="B10" s="3"/>
      <c r="C10" s="15">
        <v>0.294742</v>
      </c>
      <c r="D10" s="15">
        <f t="shared" si="0"/>
        <v>0.29474292870994817</v>
      </c>
      <c r="E10" s="2">
        <f t="shared" ref="E10:E73" si="2">ROUND(D10-C10,5)</f>
        <v>0</v>
      </c>
      <c r="G10" s="29">
        <f>G9</f>
        <v>-56.5</v>
      </c>
      <c r="H10" s="16">
        <v>216.65</v>
      </c>
      <c r="I10" s="15">
        <f>H10/ISA_SI1!$H$9</f>
        <v>0.75186534790907522</v>
      </c>
      <c r="K10" s="23">
        <v>0.22160669999999999</v>
      </c>
      <c r="L10" s="23">
        <f t="shared" si="1"/>
        <v>0.221607</v>
      </c>
      <c r="M10" s="2">
        <f t="shared" ref="M10:M73" si="3">ROUND(L10-K10,5)</f>
        <v>0</v>
      </c>
      <c r="O10" s="2" t="s">
        <v>80</v>
      </c>
    </row>
    <row r="11" spans="1:18" x14ac:dyDescent="0.3">
      <c r="A11" s="6">
        <f t="shared" ref="A11:A74" si="4">A10+50</f>
        <v>11100</v>
      </c>
      <c r="C11" s="15">
        <v>0.29242699999999999</v>
      </c>
      <c r="D11" s="15">
        <f t="shared" si="0"/>
        <v>0.2924281800768746</v>
      </c>
      <c r="E11" s="2">
        <f t="shared" si="2"/>
        <v>0</v>
      </c>
      <c r="G11" s="29">
        <f t="shared" ref="G11:G74" si="5">G10</f>
        <v>-56.5</v>
      </c>
      <c r="H11" s="16">
        <v>216.65</v>
      </c>
      <c r="I11" s="15">
        <f>H11/ISA_SI1!$H$9</f>
        <v>0.75186534790907522</v>
      </c>
      <c r="K11" s="23">
        <v>0.2198658</v>
      </c>
      <c r="L11" s="23">
        <f t="shared" si="1"/>
        <v>0.21986700000000001</v>
      </c>
      <c r="M11" s="2">
        <f t="shared" si="3"/>
        <v>0</v>
      </c>
      <c r="O11" s="24" t="s">
        <v>76</v>
      </c>
      <c r="P11" s="24"/>
      <c r="Q11" s="24"/>
    </row>
    <row r="12" spans="1:18" x14ac:dyDescent="0.3">
      <c r="A12" s="6">
        <f t="shared" si="4"/>
        <v>11150</v>
      </c>
      <c r="C12" s="15">
        <v>0.29013100000000003</v>
      </c>
      <c r="D12" s="15">
        <f t="shared" si="0"/>
        <v>0.29013161020472239</v>
      </c>
      <c r="E12" s="2">
        <f t="shared" si="2"/>
        <v>0</v>
      </c>
      <c r="G12" s="29">
        <f t="shared" si="5"/>
        <v>-56.5</v>
      </c>
      <c r="H12" s="16">
        <v>216.65</v>
      </c>
      <c r="I12" s="15">
        <f>H12/ISA_SI1!$H$9</f>
        <v>0.75186534790907522</v>
      </c>
      <c r="K12" s="23">
        <v>0.21813959999999999</v>
      </c>
      <c r="L12" s="23">
        <f t="shared" si="1"/>
        <v>0.21814</v>
      </c>
      <c r="M12" s="2">
        <f t="shared" si="3"/>
        <v>0</v>
      </c>
    </row>
    <row r="13" spans="1:18" x14ac:dyDescent="0.3">
      <c r="A13" s="6">
        <f t="shared" si="4"/>
        <v>11200</v>
      </c>
      <c r="C13" s="15">
        <v>0.287852</v>
      </c>
      <c r="D13" s="15">
        <f t="shared" si="0"/>
        <v>0.28785307632751539</v>
      </c>
      <c r="E13" s="2">
        <f t="shared" si="2"/>
        <v>0</v>
      </c>
      <c r="G13" s="29">
        <f t="shared" si="5"/>
        <v>-56.5</v>
      </c>
      <c r="H13" s="16">
        <v>216.65</v>
      </c>
      <c r="I13" s="15">
        <f>H13/ISA_SI1!$H$9</f>
        <v>0.75186534790907522</v>
      </c>
      <c r="K13" s="23">
        <v>0.21642639999999999</v>
      </c>
      <c r="L13" s="23">
        <f t="shared" si="1"/>
        <v>0.21642700000000001</v>
      </c>
      <c r="M13" s="2">
        <f t="shared" si="3"/>
        <v>0</v>
      </c>
    </row>
    <row r="14" spans="1:18" x14ac:dyDescent="0.3">
      <c r="A14" s="6">
        <f t="shared" si="4"/>
        <v>11250</v>
      </c>
      <c r="C14" s="15">
        <v>0.28559200000000001</v>
      </c>
      <c r="D14" s="15">
        <f t="shared" si="0"/>
        <v>0.28559243680048252</v>
      </c>
      <c r="E14" s="2">
        <f t="shared" si="2"/>
        <v>0</v>
      </c>
      <c r="G14" s="29">
        <f t="shared" si="5"/>
        <v>-56.5</v>
      </c>
      <c r="H14" s="16">
        <v>216.65</v>
      </c>
      <c r="I14" s="15">
        <f>H14/ISA_SI1!$H$9</f>
        <v>0.75186534790907522</v>
      </c>
      <c r="K14" s="23">
        <v>0.2147259</v>
      </c>
      <c r="L14" s="23">
        <f t="shared" si="1"/>
        <v>0.214727</v>
      </c>
      <c r="M14" s="2">
        <f t="shared" si="3"/>
        <v>0</v>
      </c>
    </row>
    <row r="15" spans="1:18" x14ac:dyDescent="0.3">
      <c r="A15" s="6">
        <f t="shared" si="4"/>
        <v>11300</v>
      </c>
      <c r="C15" s="15">
        <v>0.28334900000000002</v>
      </c>
      <c r="D15" s="15">
        <f t="shared" si="0"/>
        <v>0.28334955109125276</v>
      </c>
      <c r="E15" s="2">
        <f t="shared" si="2"/>
        <v>0</v>
      </c>
      <c r="G15" s="29">
        <f t="shared" si="5"/>
        <v>-56.5</v>
      </c>
      <c r="H15" s="16">
        <v>216.65</v>
      </c>
      <c r="I15" s="15">
        <f>H15/ISA_SI1!$H$9</f>
        <v>0.75186534790907522</v>
      </c>
      <c r="K15" s="23">
        <v>0.21304020000000001</v>
      </c>
      <c r="L15" s="23">
        <f t="shared" si="1"/>
        <v>0.21304100000000001</v>
      </c>
      <c r="M15" s="2">
        <f t="shared" si="3"/>
        <v>0</v>
      </c>
    </row>
    <row r="16" spans="1:18" x14ac:dyDescent="0.3">
      <c r="A16" s="6">
        <f t="shared" si="4"/>
        <v>11350</v>
      </c>
      <c r="C16" s="15">
        <v>0.28112300000000001</v>
      </c>
      <c r="D16" s="15">
        <f t="shared" si="0"/>
        <v>0.28112427977111887</v>
      </c>
      <c r="E16" s="2">
        <f t="shared" si="2"/>
        <v>0</v>
      </c>
      <c r="G16" s="29">
        <f t="shared" si="5"/>
        <v>-56.5</v>
      </c>
      <c r="H16" s="16">
        <v>216.65</v>
      </c>
      <c r="I16" s="15">
        <f>H16/ISA_SI1!$H$9</f>
        <v>0.75186534790907522</v>
      </c>
      <c r="K16" s="23">
        <v>0.21136740000000001</v>
      </c>
      <c r="L16" s="23">
        <f t="shared" si="1"/>
        <v>0.211368</v>
      </c>
      <c r="M16" s="2">
        <f t="shared" si="3"/>
        <v>0</v>
      </c>
    </row>
    <row r="17" spans="1:13" x14ac:dyDescent="0.3">
      <c r="A17" s="6">
        <f t="shared" si="4"/>
        <v>11400</v>
      </c>
      <c r="C17" s="15">
        <v>0.278916</v>
      </c>
      <c r="D17" s="15">
        <f t="shared" si="0"/>
        <v>0.27891648450637013</v>
      </c>
      <c r="E17" s="2">
        <f t="shared" si="2"/>
        <v>0</v>
      </c>
      <c r="G17" s="29">
        <f t="shared" si="5"/>
        <v>-56.5</v>
      </c>
      <c r="H17" s="16">
        <v>216.65</v>
      </c>
      <c r="I17" s="15">
        <f>H17/ISA_SI1!$H$9</f>
        <v>0.75186534790907522</v>
      </c>
      <c r="K17" s="23">
        <v>0.20970739999999999</v>
      </c>
      <c r="L17" s="23">
        <f t="shared" si="1"/>
        <v>0.20970800000000001</v>
      </c>
      <c r="M17" s="2">
        <f t="shared" si="3"/>
        <v>0</v>
      </c>
    </row>
    <row r="18" spans="1:13" x14ac:dyDescent="0.3">
      <c r="A18" s="6">
        <f t="shared" si="4"/>
        <v>11450</v>
      </c>
      <c r="C18" s="15">
        <v>0.27672500000000005</v>
      </c>
      <c r="D18" s="15">
        <f t="shared" si="0"/>
        <v>0.27672602804969243</v>
      </c>
      <c r="E18" s="2">
        <f t="shared" si="2"/>
        <v>0</v>
      </c>
      <c r="G18" s="29">
        <f t="shared" si="5"/>
        <v>-56.5</v>
      </c>
      <c r="H18" s="16">
        <v>216.65</v>
      </c>
      <c r="I18" s="15">
        <f>H18/ISA_SI1!$H$9</f>
        <v>0.75186534790907522</v>
      </c>
      <c r="K18" s="23">
        <v>0.2080602</v>
      </c>
      <c r="L18" s="23">
        <f t="shared" si="1"/>
        <v>0.208061</v>
      </c>
      <c r="M18" s="2">
        <f t="shared" si="3"/>
        <v>0</v>
      </c>
    </row>
    <row r="19" spans="1:13" x14ac:dyDescent="0.3">
      <c r="A19" s="6">
        <f t="shared" si="4"/>
        <v>11500</v>
      </c>
      <c r="C19" s="15">
        <v>0.27455200000000002</v>
      </c>
      <c r="D19" s="15">
        <f t="shared" si="0"/>
        <v>0.27455277423163632</v>
      </c>
      <c r="E19" s="2">
        <f t="shared" si="2"/>
        <v>0</v>
      </c>
      <c r="G19" s="29">
        <f t="shared" si="5"/>
        <v>-56.5</v>
      </c>
      <c r="H19" s="16">
        <v>216.65</v>
      </c>
      <c r="I19" s="15">
        <f>H19/ISA_SI1!$H$9</f>
        <v>0.75186534790907522</v>
      </c>
      <c r="K19" s="23">
        <v>0.2064259</v>
      </c>
      <c r="L19" s="23">
        <f t="shared" si="1"/>
        <v>0.206427</v>
      </c>
      <c r="M19" s="2">
        <f t="shared" si="3"/>
        <v>0</v>
      </c>
    </row>
    <row r="20" spans="1:13" x14ac:dyDescent="0.3">
      <c r="A20" s="6">
        <f t="shared" si="4"/>
        <v>11550</v>
      </c>
      <c r="C20" s="15">
        <v>0.27239600000000003</v>
      </c>
      <c r="D20" s="15">
        <f t="shared" si="0"/>
        <v>0.2723965879521526</v>
      </c>
      <c r="E20" s="2">
        <f t="shared" si="2"/>
        <v>0</v>
      </c>
      <c r="G20" s="29">
        <f t="shared" si="5"/>
        <v>-56.5</v>
      </c>
      <c r="H20" s="16">
        <v>216.65</v>
      </c>
      <c r="I20" s="15">
        <f>H20/ISA_SI1!$H$9</f>
        <v>0.75186534790907522</v>
      </c>
      <c r="K20" s="23">
        <v>0.2048053</v>
      </c>
      <c r="L20" s="23">
        <f t="shared" si="1"/>
        <v>0.20480599999999999</v>
      </c>
      <c r="M20" s="2">
        <f t="shared" si="3"/>
        <v>0</v>
      </c>
    </row>
    <row r="21" spans="1:13" x14ac:dyDescent="0.3">
      <c r="A21" s="6">
        <f t="shared" si="4"/>
        <v>11600</v>
      </c>
      <c r="C21" s="15">
        <v>0.27025700000000002</v>
      </c>
      <c r="D21" s="15">
        <f t="shared" si="0"/>
        <v>0.27025733517219308</v>
      </c>
      <c r="E21" s="2">
        <f t="shared" si="2"/>
        <v>0</v>
      </c>
      <c r="G21" s="29">
        <f t="shared" si="5"/>
        <v>-56.5</v>
      </c>
      <c r="H21" s="16">
        <v>216.65</v>
      </c>
      <c r="I21" s="15">
        <f>H21/ISA_SI1!$H$9</f>
        <v>0.75186534790907522</v>
      </c>
      <c r="K21" s="23">
        <v>0.2031966</v>
      </c>
      <c r="L21" s="23">
        <f t="shared" si="1"/>
        <v>0.20319699999999999</v>
      </c>
      <c r="M21" s="2">
        <f t="shared" si="3"/>
        <v>0</v>
      </c>
    </row>
    <row r="22" spans="1:13" x14ac:dyDescent="0.3">
      <c r="A22" s="6">
        <f t="shared" si="4"/>
        <v>11650</v>
      </c>
      <c r="C22" s="15">
        <v>0.26813400000000004</v>
      </c>
      <c r="D22" s="15">
        <f t="shared" si="0"/>
        <v>0.26813488290537868</v>
      </c>
      <c r="E22" s="2">
        <f t="shared" si="2"/>
        <v>0</v>
      </c>
      <c r="G22" s="29">
        <f t="shared" si="5"/>
        <v>-56.5</v>
      </c>
      <c r="H22" s="16">
        <v>216.65</v>
      </c>
      <c r="I22" s="15">
        <f>H22/ISA_SI1!$H$9</f>
        <v>0.75186534790907522</v>
      </c>
      <c r="K22" s="23">
        <v>0.2016008</v>
      </c>
      <c r="L22" s="23">
        <f t="shared" si="1"/>
        <v>0.201601</v>
      </c>
      <c r="M22" s="2">
        <f t="shared" si="3"/>
        <v>0</v>
      </c>
    </row>
    <row r="23" spans="1:13" x14ac:dyDescent="0.3">
      <c r="A23" s="6">
        <f t="shared" si="4"/>
        <v>11700</v>
      </c>
      <c r="C23" s="15">
        <v>0.26602800000000004</v>
      </c>
      <c r="D23" s="15">
        <f t="shared" si="0"/>
        <v>0.26602909920973189</v>
      </c>
      <c r="E23" s="2">
        <f t="shared" si="2"/>
        <v>0</v>
      </c>
      <c r="G23" s="29">
        <f t="shared" si="5"/>
        <v>-56.5</v>
      </c>
      <c r="H23" s="16">
        <v>216.65</v>
      </c>
      <c r="I23" s="15">
        <f>H23/ISA_SI1!$H$9</f>
        <v>0.75186534790907522</v>
      </c>
      <c r="K23" s="23">
        <v>0.2000178</v>
      </c>
      <c r="L23" s="23">
        <f t="shared" si="1"/>
        <v>0.200018</v>
      </c>
      <c r="M23" s="2">
        <f t="shared" si="3"/>
        <v>0</v>
      </c>
    </row>
    <row r="24" spans="1:13" x14ac:dyDescent="0.3">
      <c r="A24" s="6">
        <f t="shared" si="4"/>
        <v>11750</v>
      </c>
      <c r="C24" s="15">
        <v>0.26393900000000003</v>
      </c>
      <c r="D24" s="15">
        <f t="shared" si="0"/>
        <v>0.2639398531794751</v>
      </c>
      <c r="E24" s="2">
        <f t="shared" si="2"/>
        <v>0</v>
      </c>
      <c r="G24" s="29">
        <f t="shared" si="5"/>
        <v>-56.5</v>
      </c>
      <c r="H24" s="16">
        <v>216.65</v>
      </c>
      <c r="I24" s="15">
        <f>H24/ISA_SI1!$H$9</f>
        <v>0.75186534790907522</v>
      </c>
      <c r="K24" s="23">
        <v>0.1984466</v>
      </c>
      <c r="L24" s="23">
        <f t="shared" si="1"/>
        <v>0.19844700000000001</v>
      </c>
      <c r="M24" s="2">
        <f t="shared" si="3"/>
        <v>0</v>
      </c>
    </row>
    <row r="25" spans="1:13" x14ac:dyDescent="0.3">
      <c r="A25" s="6">
        <f t="shared" si="4"/>
        <v>11800</v>
      </c>
      <c r="C25" s="15">
        <v>0.26186600000000004</v>
      </c>
      <c r="D25" s="15">
        <f t="shared" si="0"/>
        <v>0.26186701493689224</v>
      </c>
      <c r="E25" s="2">
        <f t="shared" si="2"/>
        <v>0</v>
      </c>
      <c r="G25" s="29">
        <f t="shared" si="5"/>
        <v>-56.5</v>
      </c>
      <c r="H25" s="16">
        <v>216.65</v>
      </c>
      <c r="I25" s="15">
        <f>H25/ISA_SI1!$H$9</f>
        <v>0.75186534790907522</v>
      </c>
      <c r="K25" s="23">
        <v>0.19688820000000001</v>
      </c>
      <c r="L25" s="23">
        <f t="shared" si="1"/>
        <v>0.19688900000000001</v>
      </c>
      <c r="M25" s="2">
        <f t="shared" si="3"/>
        <v>0</v>
      </c>
    </row>
    <row r="26" spans="1:13" x14ac:dyDescent="0.3">
      <c r="A26" s="6">
        <f t="shared" si="4"/>
        <v>11850</v>
      </c>
      <c r="C26" s="15">
        <v>0.25981000000000004</v>
      </c>
      <c r="D26" s="15">
        <f t="shared" si="0"/>
        <v>0.25981045562425564</v>
      </c>
      <c r="E26" s="2">
        <f t="shared" si="2"/>
        <v>0</v>
      </c>
      <c r="G26" s="29">
        <f t="shared" si="5"/>
        <v>-56.5</v>
      </c>
      <c r="H26" s="16">
        <v>216.65</v>
      </c>
      <c r="I26" s="15">
        <f>H26/ISA_SI1!$H$9</f>
        <v>0.75186534790907522</v>
      </c>
      <c r="K26" s="23">
        <v>0.19534170000000001</v>
      </c>
      <c r="L26" s="23">
        <f t="shared" si="1"/>
        <v>0.19534199999999999</v>
      </c>
      <c r="M26" s="2">
        <f t="shared" si="3"/>
        <v>0</v>
      </c>
    </row>
    <row r="27" spans="1:13" x14ac:dyDescent="0.3">
      <c r="A27" s="6">
        <f t="shared" si="4"/>
        <v>11900</v>
      </c>
      <c r="C27" s="15">
        <v>0.25776900000000003</v>
      </c>
      <c r="D27" s="15">
        <f t="shared" si="0"/>
        <v>0.25777004739581499</v>
      </c>
      <c r="E27" s="2">
        <f t="shared" si="2"/>
        <v>0</v>
      </c>
      <c r="G27" s="29">
        <f t="shared" si="5"/>
        <v>-56.5</v>
      </c>
      <c r="H27" s="16">
        <v>216.65</v>
      </c>
      <c r="I27" s="15">
        <f>H27/ISA_SI1!$H$9</f>
        <v>0.75186534790907522</v>
      </c>
      <c r="K27" s="23">
        <v>0.19380800000000001</v>
      </c>
      <c r="L27" s="23">
        <f t="shared" si="1"/>
        <v>0.19380800000000001</v>
      </c>
      <c r="M27" s="2">
        <f t="shared" si="3"/>
        <v>0</v>
      </c>
    </row>
    <row r="28" spans="1:13" x14ac:dyDescent="0.3">
      <c r="A28" s="6">
        <f t="shared" si="4"/>
        <v>11950</v>
      </c>
      <c r="C28" s="15">
        <v>0.255745</v>
      </c>
      <c r="D28" s="15">
        <f t="shared" si="0"/>
        <v>0.25574566340985022</v>
      </c>
      <c r="E28" s="2">
        <f t="shared" si="2"/>
        <v>0</v>
      </c>
      <c r="G28" s="29">
        <f t="shared" si="5"/>
        <v>-56.5</v>
      </c>
      <c r="H28" s="16">
        <v>216.65</v>
      </c>
      <c r="I28" s="15">
        <f>H28/ISA_SI1!$H$9</f>
        <v>0.75186534790907522</v>
      </c>
      <c r="K28" s="23">
        <v>0.19228619999999999</v>
      </c>
      <c r="L28" s="23">
        <f t="shared" si="1"/>
        <v>0.19228600000000001</v>
      </c>
      <c r="M28" s="2">
        <f t="shared" si="3"/>
        <v>0</v>
      </c>
    </row>
    <row r="29" spans="1:13" x14ac:dyDescent="0.3">
      <c r="A29" s="6">
        <f t="shared" si="4"/>
        <v>12000</v>
      </c>
      <c r="C29" s="15">
        <v>0.25373700000000005</v>
      </c>
      <c r="D29" s="15">
        <f t="shared" si="0"/>
        <v>0.25373717782078614</v>
      </c>
      <c r="E29" s="2">
        <f t="shared" si="2"/>
        <v>0</v>
      </c>
      <c r="G29" s="29">
        <f t="shared" si="5"/>
        <v>-56.5</v>
      </c>
      <c r="H29" s="16">
        <v>216.65</v>
      </c>
      <c r="I29" s="15">
        <f>H29/ISA_SI1!$H$9</f>
        <v>0.75186534790907522</v>
      </c>
      <c r="K29" s="23">
        <v>0.19077520000000001</v>
      </c>
      <c r="L29" s="23">
        <f t="shared" si="1"/>
        <v>0.190776</v>
      </c>
      <c r="M29" s="2">
        <f t="shared" si="3"/>
        <v>0</v>
      </c>
    </row>
    <row r="30" spans="1:13" x14ac:dyDescent="0.3">
      <c r="A30" s="6">
        <f t="shared" si="4"/>
        <v>12050</v>
      </c>
      <c r="C30" s="15">
        <v>0.25174400000000002</v>
      </c>
      <c r="D30" s="15">
        <f t="shared" si="0"/>
        <v>0.25174446577136966</v>
      </c>
      <c r="E30" s="2">
        <f t="shared" si="2"/>
        <v>0</v>
      </c>
      <c r="G30" s="29">
        <f t="shared" si="5"/>
        <v>-56.5</v>
      </c>
      <c r="H30" s="16">
        <v>216.65</v>
      </c>
      <c r="I30" s="15">
        <f>H30/ISA_SI1!$H$9</f>
        <v>0.75186534790907522</v>
      </c>
      <c r="K30" s="23">
        <v>0.1892771</v>
      </c>
      <c r="L30" s="23">
        <f t="shared" si="1"/>
        <v>0.189278</v>
      </c>
      <c r="M30" s="2">
        <f t="shared" si="3"/>
        <v>0</v>
      </c>
    </row>
    <row r="31" spans="1:13" x14ac:dyDescent="0.3">
      <c r="A31" s="6">
        <f t="shared" si="4"/>
        <v>12100</v>
      </c>
      <c r="C31" s="15">
        <v>0.24976699999999999</v>
      </c>
      <c r="D31" s="15">
        <f t="shared" si="0"/>
        <v>0.24976740338490755</v>
      </c>
      <c r="E31" s="2">
        <f t="shared" si="2"/>
        <v>0</v>
      </c>
      <c r="G31" s="29">
        <f t="shared" si="5"/>
        <v>-56.5</v>
      </c>
      <c r="H31" s="16">
        <v>216.65</v>
      </c>
      <c r="I31" s="15">
        <f>H31/ISA_SI1!$H$9</f>
        <v>0.75186534790907522</v>
      </c>
      <c r="K31" s="23">
        <v>0.18779080000000001</v>
      </c>
      <c r="L31" s="23">
        <f t="shared" si="1"/>
        <v>0.18779100000000001</v>
      </c>
      <c r="M31" s="2">
        <f t="shared" si="3"/>
        <v>0</v>
      </c>
    </row>
    <row r="32" spans="1:13" x14ac:dyDescent="0.3">
      <c r="A32" s="6">
        <f t="shared" si="4"/>
        <v>12150</v>
      </c>
      <c r="C32" s="15">
        <v>0.24780500000000003</v>
      </c>
      <c r="D32" s="15">
        <f t="shared" si="0"/>
        <v>0.24780586775756594</v>
      </c>
      <c r="E32" s="2">
        <f t="shared" si="2"/>
        <v>0</v>
      </c>
      <c r="G32" s="29">
        <f t="shared" si="5"/>
        <v>-56.5</v>
      </c>
      <c r="H32" s="16">
        <v>216.65</v>
      </c>
      <c r="I32" s="15">
        <f>H32/ISA_SI1!$H$9</f>
        <v>0.75186534790907522</v>
      </c>
      <c r="K32" s="23">
        <v>0.18631629999999999</v>
      </c>
      <c r="L32" s="23">
        <f t="shared" si="1"/>
        <v>0.18631700000000001</v>
      </c>
      <c r="M32" s="2">
        <f t="shared" si="3"/>
        <v>0</v>
      </c>
    </row>
    <row r="33" spans="1:13" x14ac:dyDescent="0.3">
      <c r="A33" s="6">
        <f t="shared" si="4"/>
        <v>12200</v>
      </c>
      <c r="C33" s="15">
        <v>0.24585900000000002</v>
      </c>
      <c r="D33" s="15">
        <f t="shared" si="0"/>
        <v>0.24585973695073016</v>
      </c>
      <c r="E33" s="2">
        <f t="shared" si="2"/>
        <v>0</v>
      </c>
      <c r="G33" s="29">
        <f t="shared" si="5"/>
        <v>-56.5</v>
      </c>
      <c r="H33" s="16">
        <v>216.65</v>
      </c>
      <c r="I33" s="15">
        <f>H33/ISA_SI1!$H$9</f>
        <v>0.75186534790907522</v>
      </c>
      <c r="K33" s="23">
        <v>0.18485270000000001</v>
      </c>
      <c r="L33" s="23">
        <f t="shared" si="1"/>
        <v>0.18485299999999999</v>
      </c>
      <c r="M33" s="2">
        <f t="shared" si="3"/>
        <v>0</v>
      </c>
    </row>
    <row r="34" spans="1:13" x14ac:dyDescent="0.3">
      <c r="A34" s="6">
        <f t="shared" si="4"/>
        <v>12250</v>
      </c>
      <c r="C34" s="15">
        <v>0.24392800000000003</v>
      </c>
      <c r="D34" s="15">
        <f t="shared" si="0"/>
        <v>0.24392888998342399</v>
      </c>
      <c r="E34" s="2">
        <f t="shared" si="2"/>
        <v>0</v>
      </c>
      <c r="G34" s="29">
        <f t="shared" si="5"/>
        <v>-56.5</v>
      </c>
      <c r="H34" s="16">
        <v>216.65</v>
      </c>
      <c r="I34" s="15">
        <f>H34/ISA_SI1!$H$9</f>
        <v>0.75186534790907522</v>
      </c>
      <c r="K34" s="23">
        <v>0.18340090000000001</v>
      </c>
      <c r="L34" s="23">
        <f t="shared" si="1"/>
        <v>0.18340200000000001</v>
      </c>
      <c r="M34" s="2">
        <f t="shared" si="3"/>
        <v>0</v>
      </c>
    </row>
    <row r="35" spans="1:13" x14ac:dyDescent="0.3">
      <c r="A35" s="6">
        <f t="shared" si="4"/>
        <v>12300</v>
      </c>
      <c r="C35" s="15">
        <v>0.24201300000000001</v>
      </c>
      <c r="D35" s="15">
        <f t="shared" si="0"/>
        <v>0.2420132068247893</v>
      </c>
      <c r="E35" s="2">
        <f t="shared" si="2"/>
        <v>0</v>
      </c>
      <c r="G35" s="29">
        <f t="shared" si="5"/>
        <v>-56.5</v>
      </c>
      <c r="H35" s="16">
        <v>216.65</v>
      </c>
      <c r="I35" s="15">
        <f>H35/ISA_SI1!$H$9</f>
        <v>0.75186534790907522</v>
      </c>
      <c r="K35" s="23">
        <v>0.18196100000000001</v>
      </c>
      <c r="L35" s="23">
        <f t="shared" si="1"/>
        <v>0.18196100000000001</v>
      </c>
      <c r="M35" s="2">
        <f t="shared" si="3"/>
        <v>0</v>
      </c>
    </row>
    <row r="36" spans="1:13" x14ac:dyDescent="0.3">
      <c r="A36" s="6">
        <f t="shared" si="4"/>
        <v>12350</v>
      </c>
      <c r="C36" s="15">
        <v>0.24011200000000002</v>
      </c>
      <c r="D36" s="15">
        <f t="shared" si="0"/>
        <v>0.2401125683866244</v>
      </c>
      <c r="E36" s="2">
        <f t="shared" si="2"/>
        <v>0</v>
      </c>
      <c r="G36" s="29">
        <f t="shared" si="5"/>
        <v>-56.5</v>
      </c>
      <c r="H36" s="16">
        <v>216.65</v>
      </c>
      <c r="I36" s="15">
        <f>H36/ISA_SI1!$H$9</f>
        <v>0.75186534790907522</v>
      </c>
      <c r="K36" s="23">
        <v>0.180532</v>
      </c>
      <c r="L36" s="23">
        <f t="shared" si="1"/>
        <v>0.180532</v>
      </c>
      <c r="M36" s="2">
        <f t="shared" si="3"/>
        <v>0</v>
      </c>
    </row>
    <row r="37" spans="1:13" x14ac:dyDescent="0.3">
      <c r="A37" s="6">
        <f t="shared" si="4"/>
        <v>12400</v>
      </c>
      <c r="C37" s="15">
        <v>0.23822600000000002</v>
      </c>
      <c r="D37" s="15">
        <f t="shared" si="0"/>
        <v>0.23822685651598038</v>
      </c>
      <c r="E37" s="2">
        <f t="shared" si="2"/>
        <v>0</v>
      </c>
      <c r="G37" s="29">
        <f t="shared" si="5"/>
        <v>-56.5</v>
      </c>
      <c r="H37" s="16">
        <v>216.65</v>
      </c>
      <c r="I37" s="15">
        <f>H37/ISA_SI1!$H$9</f>
        <v>0.75186534790907522</v>
      </c>
      <c r="K37" s="23">
        <v>0.17911369999999999</v>
      </c>
      <c r="L37" s="23">
        <f t="shared" si="1"/>
        <v>0.179115</v>
      </c>
      <c r="M37" s="2">
        <f t="shared" si="3"/>
        <v>0</v>
      </c>
    </row>
    <row r="38" spans="1:13" x14ac:dyDescent="0.3">
      <c r="A38" s="6">
        <f t="shared" si="4"/>
        <v>12450</v>
      </c>
      <c r="C38" s="15">
        <v>0.23635500000000001</v>
      </c>
      <c r="D38" s="15">
        <f t="shared" si="0"/>
        <v>0.23635595398781675</v>
      </c>
      <c r="E38" s="2">
        <f t="shared" si="2"/>
        <v>0</v>
      </c>
      <c r="G38" s="29">
        <f t="shared" si="5"/>
        <v>-56.5</v>
      </c>
      <c r="H38" s="16">
        <v>216.65</v>
      </c>
      <c r="I38" s="15">
        <f>H38/ISA_SI1!$H$9</f>
        <v>0.75186534790907522</v>
      </c>
      <c r="K38" s="23">
        <v>0.17770739999999999</v>
      </c>
      <c r="L38" s="23">
        <f t="shared" si="1"/>
        <v>0.177708</v>
      </c>
      <c r="M38" s="2">
        <f t="shared" si="3"/>
        <v>0</v>
      </c>
    </row>
    <row r="39" spans="1:13" x14ac:dyDescent="0.3">
      <c r="A39" s="6">
        <f t="shared" si="4"/>
        <v>12500</v>
      </c>
      <c r="C39" s="15">
        <v>0.23449900000000001</v>
      </c>
      <c r="D39" s="15">
        <f t="shared" si="0"/>
        <v>0.23449974449771391</v>
      </c>
      <c r="E39" s="2">
        <f t="shared" si="2"/>
        <v>0</v>
      </c>
      <c r="G39" s="29">
        <f t="shared" si="5"/>
        <v>-56.5</v>
      </c>
      <c r="H39" s="16">
        <v>216.65</v>
      </c>
      <c r="I39" s="15">
        <f>H39/ISA_SI1!$H$9</f>
        <v>0.75186534790907522</v>
      </c>
      <c r="K39" s="23">
        <v>0.17631189999999999</v>
      </c>
      <c r="L39" s="23">
        <f t="shared" si="1"/>
        <v>0.176312</v>
      </c>
      <c r="M39" s="2">
        <f t="shared" si="3"/>
        <v>0</v>
      </c>
    </row>
    <row r="40" spans="1:13" x14ac:dyDescent="0.3">
      <c r="A40" s="6">
        <f t="shared" si="4"/>
        <v>12550</v>
      </c>
      <c r="C40" s="15">
        <v>0.232658</v>
      </c>
      <c r="D40" s="15">
        <f t="shared" si="0"/>
        <v>0.23265811265464312</v>
      </c>
      <c r="E40" s="2">
        <f t="shared" si="2"/>
        <v>0</v>
      </c>
      <c r="G40" s="29">
        <f t="shared" si="5"/>
        <v>-56.5</v>
      </c>
      <c r="H40" s="16">
        <v>216.65</v>
      </c>
      <c r="I40" s="15">
        <f>H40/ISA_SI1!$H$9</f>
        <v>0.75186534790907522</v>
      </c>
      <c r="K40" s="23">
        <v>0.1749272</v>
      </c>
      <c r="L40" s="23">
        <f t="shared" si="1"/>
        <v>0.174928</v>
      </c>
      <c r="M40" s="2">
        <f t="shared" si="3"/>
        <v>0</v>
      </c>
    </row>
    <row r="41" spans="1:13" x14ac:dyDescent="0.3">
      <c r="A41" s="6">
        <f t="shared" si="4"/>
        <v>12600</v>
      </c>
      <c r="C41" s="15">
        <v>0.23083000000000001</v>
      </c>
      <c r="D41" s="15">
        <f t="shared" ref="D41:D72" si="6">0.297076/EXP($Q$6*$A41-$Q$7)</f>
        <v>0.23083094397379314</v>
      </c>
      <c r="E41" s="2">
        <f t="shared" si="2"/>
        <v>0</v>
      </c>
      <c r="G41" s="29">
        <f t="shared" si="5"/>
        <v>-56.5</v>
      </c>
      <c r="H41" s="16">
        <v>216.65</v>
      </c>
      <c r="I41" s="15">
        <f>H41/ISA_SI1!$H$9</f>
        <v>0.75186534790907522</v>
      </c>
      <c r="K41" s="23">
        <v>0.1735534</v>
      </c>
      <c r="L41" s="23">
        <f t="shared" ref="L41:L72" si="7">ROUND(D41*I41,6)</f>
        <v>0.17355400000000001</v>
      </c>
      <c r="M41" s="2">
        <f t="shared" si="3"/>
        <v>0</v>
      </c>
    </row>
    <row r="42" spans="1:13" x14ac:dyDescent="0.3">
      <c r="A42" s="6">
        <f t="shared" si="4"/>
        <v>12650</v>
      </c>
      <c r="C42" s="15">
        <v>0.229018</v>
      </c>
      <c r="D42" s="15">
        <f t="shared" si="6"/>
        <v>0.22901812486945336</v>
      </c>
      <c r="E42" s="2">
        <f t="shared" si="2"/>
        <v>0</v>
      </c>
      <c r="G42" s="29">
        <f t="shared" si="5"/>
        <v>-56.5</v>
      </c>
      <c r="H42" s="16">
        <v>216.65</v>
      </c>
      <c r="I42" s="15">
        <f>H42/ISA_SI1!$H$9</f>
        <v>0.75186534790907522</v>
      </c>
      <c r="K42" s="23">
        <v>0.1721905</v>
      </c>
      <c r="L42" s="23">
        <f t="shared" si="7"/>
        <v>0.17219100000000001</v>
      </c>
      <c r="M42" s="2">
        <f t="shared" si="3"/>
        <v>0</v>
      </c>
    </row>
    <row r="43" spans="1:13" x14ac:dyDescent="0.3">
      <c r="A43" s="6">
        <f t="shared" si="4"/>
        <v>12700</v>
      </c>
      <c r="C43" s="15">
        <v>0.22721900000000003</v>
      </c>
      <c r="D43" s="15">
        <f t="shared" si="6"/>
        <v>0.22721954264795308</v>
      </c>
      <c r="E43" s="2">
        <f t="shared" si="2"/>
        <v>0</v>
      </c>
      <c r="G43" s="29">
        <f t="shared" si="5"/>
        <v>-56.5</v>
      </c>
      <c r="H43" s="16">
        <v>216.65</v>
      </c>
      <c r="I43" s="15">
        <f>H43/ISA_SI1!$H$9</f>
        <v>0.75186534790907522</v>
      </c>
      <c r="K43" s="23">
        <v>0.1708384</v>
      </c>
      <c r="L43" s="23">
        <f t="shared" si="7"/>
        <v>0.17083899999999999</v>
      </c>
      <c r="M43" s="2">
        <f t="shared" si="3"/>
        <v>0</v>
      </c>
    </row>
    <row r="44" spans="1:13" x14ac:dyDescent="0.3">
      <c r="A44" s="6">
        <f t="shared" si="4"/>
        <v>12750</v>
      </c>
      <c r="C44" s="15">
        <v>0.22543400000000002</v>
      </c>
      <c r="D44" s="15">
        <f t="shared" si="6"/>
        <v>0.22543508550065522</v>
      </c>
      <c r="E44" s="2">
        <f t="shared" si="2"/>
        <v>0</v>
      </c>
      <c r="G44" s="29">
        <f t="shared" si="5"/>
        <v>-56.5</v>
      </c>
      <c r="H44" s="16">
        <v>216.65</v>
      </c>
      <c r="I44" s="15">
        <f>H44/ISA_SI1!$H$9</f>
        <v>0.75186534790907522</v>
      </c>
      <c r="K44" s="23">
        <v>0.16949620000000001</v>
      </c>
      <c r="L44" s="23">
        <f t="shared" si="7"/>
        <v>0.16949700000000001</v>
      </c>
      <c r="M44" s="2">
        <f t="shared" si="3"/>
        <v>0</v>
      </c>
    </row>
    <row r="45" spans="1:13" x14ac:dyDescent="0.3">
      <c r="A45" s="6">
        <f t="shared" si="4"/>
        <v>12800</v>
      </c>
      <c r="C45" s="15">
        <v>0.223664</v>
      </c>
      <c r="D45" s="15">
        <f t="shared" si="6"/>
        <v>0.22366464249700652</v>
      </c>
      <c r="E45" s="2">
        <f t="shared" si="2"/>
        <v>0</v>
      </c>
      <c r="G45" s="29">
        <f t="shared" si="5"/>
        <v>-56.5</v>
      </c>
      <c r="H45" s="16">
        <v>216.65</v>
      </c>
      <c r="I45" s="15">
        <f>H45/ISA_SI1!$H$9</f>
        <v>0.75186534790907522</v>
      </c>
      <c r="K45" s="23">
        <v>0.1681658</v>
      </c>
      <c r="L45" s="23">
        <f t="shared" si="7"/>
        <v>0.16816600000000001</v>
      </c>
      <c r="M45" s="2">
        <f t="shared" si="3"/>
        <v>0</v>
      </c>
    </row>
    <row r="46" spans="1:13" x14ac:dyDescent="0.3">
      <c r="A46" s="6">
        <f t="shared" si="4"/>
        <v>12850</v>
      </c>
      <c r="C46" s="15">
        <v>0.22190799999999999</v>
      </c>
      <c r="D46" s="15">
        <f t="shared" si="6"/>
        <v>0.22190810357764082</v>
      </c>
      <c r="E46" s="2">
        <f t="shared" si="2"/>
        <v>0</v>
      </c>
      <c r="G46" s="29">
        <f t="shared" si="5"/>
        <v>-56.5</v>
      </c>
      <c r="H46" s="16">
        <v>216.65</v>
      </c>
      <c r="I46" s="15">
        <f>H46/ISA_SI1!$H$9</f>
        <v>0.75186534790907522</v>
      </c>
      <c r="K46" s="23">
        <v>0.1668443</v>
      </c>
      <c r="L46" s="23">
        <f t="shared" si="7"/>
        <v>0.16684499999999999</v>
      </c>
      <c r="M46" s="2">
        <f t="shared" si="3"/>
        <v>0</v>
      </c>
    </row>
    <row r="47" spans="1:13" x14ac:dyDescent="0.3">
      <c r="A47" s="6">
        <f t="shared" si="4"/>
        <v>12900</v>
      </c>
      <c r="C47" s="15">
        <v>0.220165</v>
      </c>
      <c r="D47" s="15">
        <f t="shared" si="6"/>
        <v>0.22016535954753791</v>
      </c>
      <c r="E47" s="2">
        <f t="shared" si="2"/>
        <v>0</v>
      </c>
      <c r="G47" s="29">
        <f t="shared" si="5"/>
        <v>-56.5</v>
      </c>
      <c r="H47" s="16">
        <v>216.65</v>
      </c>
      <c r="I47" s="15">
        <f>H47/ISA_SI1!$H$9</f>
        <v>0.75186534790907522</v>
      </c>
      <c r="K47" s="23">
        <v>0.16553470000000001</v>
      </c>
      <c r="L47" s="23">
        <f t="shared" si="7"/>
        <v>0.16553499999999999</v>
      </c>
      <c r="M47" s="2">
        <f t="shared" si="3"/>
        <v>0</v>
      </c>
    </row>
    <row r="48" spans="1:13" x14ac:dyDescent="0.3">
      <c r="A48" s="6">
        <f t="shared" si="4"/>
        <v>12950</v>
      </c>
      <c r="C48" s="15">
        <v>0.21843599999999999</v>
      </c>
      <c r="D48" s="15">
        <f t="shared" si="6"/>
        <v>0.21843630206923509</v>
      </c>
      <c r="E48" s="2">
        <f t="shared" si="2"/>
        <v>0</v>
      </c>
      <c r="G48" s="29">
        <f t="shared" si="5"/>
        <v>-56.5</v>
      </c>
      <c r="H48" s="16">
        <v>216.65</v>
      </c>
      <c r="I48" s="15">
        <f>H48/ISA_SI1!$H$9</f>
        <v>0.75186534790907522</v>
      </c>
      <c r="K48" s="23">
        <v>0.16423389999999999</v>
      </c>
      <c r="L48" s="23">
        <f t="shared" si="7"/>
        <v>0.16423499999999999</v>
      </c>
      <c r="M48" s="2">
        <f t="shared" si="3"/>
        <v>0</v>
      </c>
    </row>
    <row r="49" spans="1:13" x14ac:dyDescent="0.3">
      <c r="A49" s="40">
        <f t="shared" si="4"/>
        <v>13000</v>
      </c>
      <c r="B49" s="40"/>
      <c r="C49" s="17">
        <v>0.21672</v>
      </c>
      <c r="D49" s="15">
        <f t="shared" si="6"/>
        <v>0.21672082365609222</v>
      </c>
      <c r="E49" s="2">
        <f t="shared" si="2"/>
        <v>0</v>
      </c>
      <c r="G49" s="29">
        <f t="shared" si="5"/>
        <v>-56.5</v>
      </c>
      <c r="H49" s="16">
        <v>216.65</v>
      </c>
      <c r="I49" s="15">
        <f>H49/ISA_SI1!$H$9</f>
        <v>0.75186534790907522</v>
      </c>
      <c r="K49" s="33">
        <v>0.16294500000000001</v>
      </c>
      <c r="L49" s="23">
        <f t="shared" si="7"/>
        <v>0.16294500000000001</v>
      </c>
      <c r="M49" s="2">
        <f t="shared" si="3"/>
        <v>0</v>
      </c>
    </row>
    <row r="50" spans="1:13" x14ac:dyDescent="0.3">
      <c r="A50" s="6">
        <f t="shared" si="4"/>
        <v>13050</v>
      </c>
      <c r="C50" s="15">
        <v>0.21501800000000004</v>
      </c>
      <c r="D50" s="15">
        <f t="shared" si="6"/>
        <v>0.21501881766561023</v>
      </c>
      <c r="E50" s="2">
        <f t="shared" si="2"/>
        <v>0</v>
      </c>
      <c r="G50" s="29">
        <f t="shared" si="5"/>
        <v>-56.5</v>
      </c>
      <c r="H50" s="16">
        <v>216.65</v>
      </c>
      <c r="I50" s="15">
        <f>H50/ISA_SI1!$H$9</f>
        <v>0.75186534790907522</v>
      </c>
      <c r="K50" s="23">
        <v>0.1616649</v>
      </c>
      <c r="L50" s="23">
        <f t="shared" si="7"/>
        <v>0.161665</v>
      </c>
      <c r="M50" s="2">
        <f t="shared" si="3"/>
        <v>0</v>
      </c>
    </row>
    <row r="51" spans="1:13" x14ac:dyDescent="0.3">
      <c r="A51" s="6">
        <f t="shared" si="4"/>
        <v>13100</v>
      </c>
      <c r="C51" s="15">
        <v>0.21333000000000002</v>
      </c>
      <c r="D51" s="15">
        <f t="shared" si="6"/>
        <v>0.21333017829280157</v>
      </c>
      <c r="E51" s="2">
        <f t="shared" si="2"/>
        <v>0</v>
      </c>
      <c r="G51" s="29">
        <f t="shared" si="5"/>
        <v>-56.5</v>
      </c>
      <c r="H51" s="16">
        <v>216.65</v>
      </c>
      <c r="I51" s="15">
        <f>H51/ISA_SI1!$H$9</f>
        <v>0.75186534790907522</v>
      </c>
      <c r="K51" s="23">
        <v>0.1603948</v>
      </c>
      <c r="L51" s="23">
        <f t="shared" si="7"/>
        <v>0.16039600000000001</v>
      </c>
      <c r="M51" s="2">
        <f t="shared" si="3"/>
        <v>0</v>
      </c>
    </row>
    <row r="52" spans="1:13" x14ac:dyDescent="0.3">
      <c r="A52" s="6">
        <f t="shared" si="4"/>
        <v>13150</v>
      </c>
      <c r="C52" s="15">
        <v>0.21165400000000001</v>
      </c>
      <c r="D52" s="15">
        <f t="shared" si="6"/>
        <v>0.21165480056361244</v>
      </c>
      <c r="E52" s="2">
        <f t="shared" si="2"/>
        <v>0</v>
      </c>
      <c r="G52" s="29">
        <f t="shared" si="5"/>
        <v>-56.5</v>
      </c>
      <c r="H52" s="16">
        <v>216.65</v>
      </c>
      <c r="I52" s="15">
        <f>H52/ISA_SI1!$H$9</f>
        <v>0.75186534790907522</v>
      </c>
      <c r="K52" s="23">
        <v>0.15913550000000001</v>
      </c>
      <c r="L52" s="23">
        <f t="shared" si="7"/>
        <v>0.159136</v>
      </c>
      <c r="M52" s="2">
        <f t="shared" si="3"/>
        <v>0</v>
      </c>
    </row>
    <row r="53" spans="1:13" x14ac:dyDescent="0.3">
      <c r="A53" s="6">
        <f t="shared" si="4"/>
        <v>13200</v>
      </c>
      <c r="C53" s="15">
        <v>0.20999200000000001</v>
      </c>
      <c r="D53" s="15">
        <f t="shared" si="6"/>
        <v>0.20999258032839782</v>
      </c>
      <c r="E53" s="2">
        <f t="shared" si="2"/>
        <v>0</v>
      </c>
      <c r="G53" s="29">
        <f t="shared" si="5"/>
        <v>-56.5</v>
      </c>
      <c r="H53" s="16">
        <v>216.65</v>
      </c>
      <c r="I53" s="15">
        <f>H53/ISA_SI1!$H$9</f>
        <v>0.75186534790907522</v>
      </c>
      <c r="K53" s="23">
        <v>0.157886</v>
      </c>
      <c r="L53" s="23">
        <f t="shared" si="7"/>
        <v>0.157886</v>
      </c>
      <c r="M53" s="2">
        <f t="shared" si="3"/>
        <v>0</v>
      </c>
    </row>
    <row r="54" spans="1:13" x14ac:dyDescent="0.3">
      <c r="A54" s="6">
        <f t="shared" si="4"/>
        <v>13250</v>
      </c>
      <c r="C54" s="15">
        <v>0.208343</v>
      </c>
      <c r="D54" s="15">
        <f t="shared" si="6"/>
        <v>0.20834341425544653</v>
      </c>
      <c r="E54" s="2">
        <f t="shared" si="2"/>
        <v>0</v>
      </c>
      <c r="G54" s="29">
        <f t="shared" si="5"/>
        <v>-56.5</v>
      </c>
      <c r="H54" s="16">
        <v>216.65</v>
      </c>
      <c r="I54" s="15">
        <f>H54/ISA_SI1!$H$9</f>
        <v>0.75186534790907522</v>
      </c>
      <c r="K54" s="23">
        <v>0.15664539999999999</v>
      </c>
      <c r="L54" s="23">
        <f t="shared" si="7"/>
        <v>0.15664600000000001</v>
      </c>
      <c r="M54" s="2">
        <f t="shared" si="3"/>
        <v>0</v>
      </c>
    </row>
    <row r="55" spans="1:13" x14ac:dyDescent="0.3">
      <c r="A55" s="6">
        <f t="shared" si="4"/>
        <v>13300</v>
      </c>
      <c r="C55" s="15">
        <v>0.20670700000000003</v>
      </c>
      <c r="D55" s="15">
        <f t="shared" si="6"/>
        <v>0.20670719982455757</v>
      </c>
      <c r="E55" s="2">
        <f t="shared" si="2"/>
        <v>0</v>
      </c>
      <c r="G55" s="29">
        <f t="shared" si="5"/>
        <v>-56.5</v>
      </c>
      <c r="H55" s="16">
        <v>216.65</v>
      </c>
      <c r="I55" s="15">
        <f>H55/ISA_SI1!$H$9</f>
        <v>0.75186534790907522</v>
      </c>
      <c r="K55" s="23">
        <v>0.15541569999999999</v>
      </c>
      <c r="L55" s="23">
        <f t="shared" si="7"/>
        <v>0.155416</v>
      </c>
      <c r="M55" s="2">
        <f t="shared" si="3"/>
        <v>0</v>
      </c>
    </row>
    <row r="56" spans="1:13" x14ac:dyDescent="0.3">
      <c r="A56" s="6">
        <f t="shared" si="4"/>
        <v>13350</v>
      </c>
      <c r="C56" s="15">
        <v>0.20508300000000002</v>
      </c>
      <c r="D56" s="15">
        <f t="shared" si="6"/>
        <v>0.20508383532066735</v>
      </c>
      <c r="E56" s="2">
        <f t="shared" si="2"/>
        <v>0</v>
      </c>
      <c r="G56" s="29">
        <f t="shared" si="5"/>
        <v>-56.5</v>
      </c>
      <c r="H56" s="16">
        <v>216.65</v>
      </c>
      <c r="I56" s="15">
        <f>H56/ISA_SI1!$H$9</f>
        <v>0.75186534790907522</v>
      </c>
      <c r="K56" s="23">
        <v>0.1541949</v>
      </c>
      <c r="L56" s="23">
        <f t="shared" si="7"/>
        <v>0.154195</v>
      </c>
      <c r="M56" s="2">
        <f t="shared" si="3"/>
        <v>0</v>
      </c>
    </row>
    <row r="57" spans="1:13" x14ac:dyDescent="0.3">
      <c r="A57" s="6">
        <f t="shared" si="4"/>
        <v>13400</v>
      </c>
      <c r="C57" s="15">
        <v>0.20347300000000001</v>
      </c>
      <c r="D57" s="15">
        <f t="shared" si="6"/>
        <v>0.20347321982752636</v>
      </c>
      <c r="E57" s="2">
        <f t="shared" si="2"/>
        <v>0</v>
      </c>
      <c r="G57" s="29">
        <f t="shared" si="5"/>
        <v>-56.5</v>
      </c>
      <c r="H57" s="16">
        <v>216.65</v>
      </c>
      <c r="I57" s="15">
        <f>H57/ISA_SI1!$H$9</f>
        <v>0.75186534790907522</v>
      </c>
      <c r="K57" s="23">
        <v>0.15298400000000001</v>
      </c>
      <c r="L57" s="23">
        <f t="shared" si="7"/>
        <v>0.15298400000000001</v>
      </c>
      <c r="M57" s="2">
        <f t="shared" si="3"/>
        <v>0</v>
      </c>
    </row>
    <row r="58" spans="1:13" x14ac:dyDescent="0.3">
      <c r="A58" s="6">
        <f t="shared" si="4"/>
        <v>13450</v>
      </c>
      <c r="C58" s="15">
        <v>0.201875</v>
      </c>
      <c r="D58" s="15">
        <f t="shared" si="6"/>
        <v>0.20187525322142549</v>
      </c>
      <c r="E58" s="2">
        <f t="shared" si="2"/>
        <v>0</v>
      </c>
      <c r="G58" s="29">
        <f t="shared" si="5"/>
        <v>-56.5</v>
      </c>
      <c r="H58" s="16">
        <v>216.65</v>
      </c>
      <c r="I58" s="15">
        <f>H58/ISA_SI1!$H$9</f>
        <v>0.75186534790907522</v>
      </c>
      <c r="K58" s="23">
        <v>0.1517829</v>
      </c>
      <c r="L58" s="23">
        <f t="shared" si="7"/>
        <v>0.151783</v>
      </c>
      <c r="M58" s="2">
        <f t="shared" si="3"/>
        <v>0</v>
      </c>
    </row>
    <row r="59" spans="1:13" x14ac:dyDescent="0.3">
      <c r="A59" s="6">
        <f t="shared" si="4"/>
        <v>13500</v>
      </c>
      <c r="C59" s="15">
        <v>0.20028899999999999</v>
      </c>
      <c r="D59" s="15">
        <f t="shared" si="6"/>
        <v>0.20028983616497251</v>
      </c>
      <c r="E59" s="2">
        <f t="shared" si="2"/>
        <v>0</v>
      </c>
      <c r="G59" s="29">
        <f t="shared" si="5"/>
        <v>-56.5</v>
      </c>
      <c r="H59" s="16">
        <v>216.65</v>
      </c>
      <c r="I59" s="15">
        <f>H59/ISA_SI1!$H$9</f>
        <v>0.75186534790907522</v>
      </c>
      <c r="K59" s="23">
        <v>0.15059069999999999</v>
      </c>
      <c r="L59" s="23">
        <f t="shared" si="7"/>
        <v>0.150591</v>
      </c>
      <c r="M59" s="2">
        <f t="shared" si="3"/>
        <v>0</v>
      </c>
    </row>
    <row r="60" spans="1:13" x14ac:dyDescent="0.3">
      <c r="A60" s="6">
        <f t="shared" si="4"/>
        <v>13550</v>
      </c>
      <c r="C60" s="15">
        <v>0.19871700000000003</v>
      </c>
      <c r="D60" s="15">
        <f t="shared" si="6"/>
        <v>0.19871687010091582</v>
      </c>
      <c r="E60" s="2">
        <f t="shared" si="2"/>
        <v>0</v>
      </c>
      <c r="G60" s="29">
        <f t="shared" si="5"/>
        <v>-56.5</v>
      </c>
      <c r="H60" s="16">
        <v>216.65</v>
      </c>
      <c r="I60" s="15">
        <f>H60/ISA_SI1!$H$9</f>
        <v>0.75186534790907522</v>
      </c>
      <c r="K60" s="23">
        <v>0.14940829999999999</v>
      </c>
      <c r="L60" s="23">
        <f t="shared" si="7"/>
        <v>0.14940800000000001</v>
      </c>
      <c r="M60" s="2">
        <f t="shared" si="3"/>
        <v>0</v>
      </c>
    </row>
    <row r="61" spans="1:13" x14ac:dyDescent="0.3">
      <c r="A61" s="6">
        <f t="shared" si="4"/>
        <v>13600</v>
      </c>
      <c r="C61" s="15">
        <v>0.197156</v>
      </c>
      <c r="D61" s="15">
        <f t="shared" si="6"/>
        <v>0.19715625724601871</v>
      </c>
      <c r="E61" s="2">
        <f t="shared" si="2"/>
        <v>0</v>
      </c>
      <c r="G61" s="29">
        <f t="shared" si="5"/>
        <v>-56.5</v>
      </c>
      <c r="H61" s="16">
        <v>216.65</v>
      </c>
      <c r="I61" s="15">
        <f>H61/ISA_SI1!$H$9</f>
        <v>0.75186534790907522</v>
      </c>
      <c r="K61" s="23">
        <v>0.1482349</v>
      </c>
      <c r="L61" s="23">
        <f t="shared" si="7"/>
        <v>0.14823500000000001</v>
      </c>
      <c r="M61" s="2">
        <f t="shared" si="3"/>
        <v>0</v>
      </c>
    </row>
    <row r="62" spans="1:13" x14ac:dyDescent="0.3">
      <c r="A62" s="6">
        <f t="shared" si="4"/>
        <v>13650</v>
      </c>
      <c r="C62" s="15">
        <v>0.195608</v>
      </c>
      <c r="D62" s="15">
        <f t="shared" si="6"/>
        <v>0.19560790058497995</v>
      </c>
      <c r="E62" s="2">
        <f t="shared" si="2"/>
        <v>0</v>
      </c>
      <c r="G62" s="29">
        <f t="shared" si="5"/>
        <v>-56.5</v>
      </c>
      <c r="H62" s="16">
        <v>216.65</v>
      </c>
      <c r="I62" s="15">
        <f>H62/ISA_SI1!$H$9</f>
        <v>0.75186534790907522</v>
      </c>
      <c r="K62" s="23">
        <v>0.14707029999999999</v>
      </c>
      <c r="L62" s="23">
        <f t="shared" si="7"/>
        <v>0.14707100000000001</v>
      </c>
      <c r="M62" s="2">
        <f t="shared" si="3"/>
        <v>0</v>
      </c>
    </row>
    <row r="63" spans="1:13" x14ac:dyDescent="0.3">
      <c r="A63" s="6">
        <f t="shared" si="4"/>
        <v>13700</v>
      </c>
      <c r="C63" s="15">
        <v>0.19407099999999999</v>
      </c>
      <c r="D63" s="15">
        <f t="shared" si="6"/>
        <v>0.19407170386440295</v>
      </c>
      <c r="E63" s="2">
        <f t="shared" si="2"/>
        <v>0</v>
      </c>
      <c r="G63" s="29">
        <f t="shared" si="5"/>
        <v>-56.5</v>
      </c>
      <c r="H63" s="16">
        <v>216.65</v>
      </c>
      <c r="I63" s="15">
        <f>H63/ISA_SI1!$H$9</f>
        <v>0.75186534790907522</v>
      </c>
      <c r="K63" s="23">
        <v>0.14591560000000001</v>
      </c>
      <c r="L63" s="23">
        <f t="shared" si="7"/>
        <v>0.14591599999999999</v>
      </c>
      <c r="M63" s="2">
        <f t="shared" si="3"/>
        <v>0</v>
      </c>
    </row>
    <row r="64" spans="1:13" x14ac:dyDescent="0.3">
      <c r="A64" s="6">
        <f t="shared" si="4"/>
        <v>13750</v>
      </c>
      <c r="C64" s="15">
        <v>0.19254700000000002</v>
      </c>
      <c r="D64" s="15">
        <f t="shared" si="6"/>
        <v>0.1925475715868124</v>
      </c>
      <c r="E64" s="2">
        <f t="shared" si="2"/>
        <v>0</v>
      </c>
      <c r="G64" s="29">
        <f t="shared" si="5"/>
        <v>-56.5</v>
      </c>
      <c r="H64" s="16">
        <v>216.65</v>
      </c>
      <c r="I64" s="15">
        <f>H64/ISA_SI1!$H$9</f>
        <v>0.75186534790907522</v>
      </c>
      <c r="K64" s="23">
        <v>0.1447698</v>
      </c>
      <c r="L64" s="23">
        <f t="shared" si="7"/>
        <v>0.14477000000000001</v>
      </c>
      <c r="M64" s="2">
        <f t="shared" si="3"/>
        <v>0</v>
      </c>
    </row>
    <row r="65" spans="1:13" x14ac:dyDescent="0.3">
      <c r="A65" s="6">
        <f t="shared" si="4"/>
        <v>13800</v>
      </c>
      <c r="C65" s="15">
        <v>0.19103500000000001</v>
      </c>
      <c r="D65" s="15">
        <f t="shared" si="6"/>
        <v>0.19103540900471763</v>
      </c>
      <c r="E65" s="2">
        <f t="shared" si="2"/>
        <v>0</v>
      </c>
      <c r="G65" s="29">
        <f t="shared" si="5"/>
        <v>-56.5</v>
      </c>
      <c r="H65" s="16">
        <v>216.65</v>
      </c>
      <c r="I65" s="15">
        <f>H65/ISA_SI1!$H$9</f>
        <v>0.75186534790907522</v>
      </c>
      <c r="K65" s="23">
        <v>0.14363290000000001</v>
      </c>
      <c r="L65" s="23">
        <f t="shared" si="7"/>
        <v>0.14363300000000001</v>
      </c>
      <c r="M65" s="2">
        <f t="shared" si="3"/>
        <v>0</v>
      </c>
    </row>
    <row r="66" spans="1:13" x14ac:dyDescent="0.3">
      <c r="A66" s="6">
        <f t="shared" si="4"/>
        <v>13850</v>
      </c>
      <c r="C66" s="15">
        <v>0.18953500000000001</v>
      </c>
      <c r="D66" s="15">
        <f t="shared" si="6"/>
        <v>0.1895351221147224</v>
      </c>
      <c r="E66" s="2">
        <f t="shared" si="2"/>
        <v>0</v>
      </c>
      <c r="G66" s="29">
        <f t="shared" si="5"/>
        <v>-56.5</v>
      </c>
      <c r="H66" s="16">
        <v>216.65</v>
      </c>
      <c r="I66" s="15">
        <f>H66/ISA_SI1!$H$9</f>
        <v>0.75186534790907522</v>
      </c>
      <c r="K66" s="23">
        <v>0.14250479999999999</v>
      </c>
      <c r="L66" s="23">
        <f t="shared" si="7"/>
        <v>0.14250499999999999</v>
      </c>
      <c r="M66" s="2">
        <f t="shared" si="3"/>
        <v>0</v>
      </c>
    </row>
    <row r="67" spans="1:13" x14ac:dyDescent="0.3">
      <c r="A67" s="6">
        <f t="shared" si="4"/>
        <v>13900</v>
      </c>
      <c r="C67" s="15">
        <v>0.18804600000000002</v>
      </c>
      <c r="D67" s="15">
        <f t="shared" si="6"/>
        <v>0.18804661765168154</v>
      </c>
      <c r="E67" s="2">
        <f t="shared" si="2"/>
        <v>0</v>
      </c>
      <c r="G67" s="29">
        <f t="shared" si="5"/>
        <v>-56.5</v>
      </c>
      <c r="H67" s="16">
        <v>216.65</v>
      </c>
      <c r="I67" s="15">
        <f>H67/ISA_SI1!$H$9</f>
        <v>0.75186534790907522</v>
      </c>
      <c r="K67" s="23">
        <v>0.1413856</v>
      </c>
      <c r="L67" s="23">
        <f t="shared" si="7"/>
        <v>0.14138600000000001</v>
      </c>
      <c r="M67" s="2">
        <f t="shared" si="3"/>
        <v>0</v>
      </c>
    </row>
    <row r="68" spans="1:13" x14ac:dyDescent="0.3">
      <c r="A68" s="6">
        <f t="shared" si="4"/>
        <v>13950</v>
      </c>
      <c r="C68" s="15">
        <v>0.18656900000000001</v>
      </c>
      <c r="D68" s="15">
        <f t="shared" si="6"/>
        <v>0.18656980308290289</v>
      </c>
      <c r="E68" s="2">
        <f t="shared" si="2"/>
        <v>0</v>
      </c>
      <c r="G68" s="29">
        <f t="shared" si="5"/>
        <v>-56.5</v>
      </c>
      <c r="H68" s="16">
        <v>216.65</v>
      </c>
      <c r="I68" s="15">
        <f>H68/ISA_SI1!$H$9</f>
        <v>0.75186534790907522</v>
      </c>
      <c r="K68" s="23">
        <v>0.14027539999999999</v>
      </c>
      <c r="L68" s="23">
        <f t="shared" si="7"/>
        <v>0.14027500000000001</v>
      </c>
      <c r="M68" s="2">
        <f t="shared" si="3"/>
        <v>0</v>
      </c>
    </row>
    <row r="69" spans="1:13" x14ac:dyDescent="0.3">
      <c r="A69" s="6">
        <f t="shared" si="4"/>
        <v>14000</v>
      </c>
      <c r="C69" s="15">
        <v>0.18510400000000002</v>
      </c>
      <c r="D69" s="15">
        <f t="shared" si="6"/>
        <v>0.18510458660239504</v>
      </c>
      <c r="E69" s="2">
        <f t="shared" si="2"/>
        <v>0</v>
      </c>
      <c r="G69" s="29">
        <f t="shared" si="5"/>
        <v>-56.5</v>
      </c>
      <c r="H69" s="16">
        <v>216.65</v>
      </c>
      <c r="I69" s="15">
        <f>H69/ISA_SI1!$H$9</f>
        <v>0.75186534790907522</v>
      </c>
      <c r="K69" s="23">
        <v>0.13917389999999999</v>
      </c>
      <c r="L69" s="23">
        <f t="shared" si="7"/>
        <v>0.13917399999999999</v>
      </c>
      <c r="M69" s="2">
        <f t="shared" si="3"/>
        <v>0</v>
      </c>
    </row>
    <row r="70" spans="1:13" x14ac:dyDescent="0.3">
      <c r="A70" s="6">
        <f t="shared" si="4"/>
        <v>14050</v>
      </c>
      <c r="C70" s="15">
        <v>0.18365100000000001</v>
      </c>
      <c r="D70" s="15">
        <f t="shared" si="6"/>
        <v>0.18365087712516034</v>
      </c>
      <c r="E70" s="2">
        <f t="shared" si="2"/>
        <v>0</v>
      </c>
      <c r="G70" s="29">
        <f t="shared" si="5"/>
        <v>-56.5</v>
      </c>
      <c r="H70" s="16">
        <v>216.65</v>
      </c>
      <c r="I70" s="15">
        <f>H70/ISA_SI1!$H$9</f>
        <v>0.75186534790907522</v>
      </c>
      <c r="K70" s="23">
        <v>0.13808039999999999</v>
      </c>
      <c r="L70" s="23">
        <f t="shared" si="7"/>
        <v>0.13808100000000001</v>
      </c>
      <c r="M70" s="2">
        <f t="shared" si="3"/>
        <v>0</v>
      </c>
    </row>
    <row r="71" spans="1:13" x14ac:dyDescent="0.3">
      <c r="A71" s="6">
        <f t="shared" si="4"/>
        <v>14100</v>
      </c>
      <c r="C71" s="15">
        <v>0.18220800000000001</v>
      </c>
      <c r="D71" s="15">
        <f t="shared" si="6"/>
        <v>0.18220858428153267</v>
      </c>
      <c r="E71" s="2">
        <f t="shared" si="2"/>
        <v>0</v>
      </c>
      <c r="G71" s="29">
        <f t="shared" si="5"/>
        <v>-56.5</v>
      </c>
      <c r="H71" s="16">
        <v>216.65</v>
      </c>
      <c r="I71" s="15">
        <f>H71/ISA_SI1!$H$9</f>
        <v>0.75186534790907522</v>
      </c>
      <c r="K71" s="23">
        <v>0.1369958</v>
      </c>
      <c r="L71" s="23">
        <f t="shared" si="7"/>
        <v>0.13699600000000001</v>
      </c>
      <c r="M71" s="2">
        <f t="shared" si="3"/>
        <v>0</v>
      </c>
    </row>
    <row r="72" spans="1:13" x14ac:dyDescent="0.3">
      <c r="A72" s="6">
        <f t="shared" si="4"/>
        <v>14150</v>
      </c>
      <c r="C72" s="15">
        <v>0.18077700000000002</v>
      </c>
      <c r="D72" s="15">
        <f t="shared" si="6"/>
        <v>0.18077761841155918</v>
      </c>
      <c r="E72" s="2">
        <f t="shared" si="2"/>
        <v>0</v>
      </c>
      <c r="G72" s="29">
        <f t="shared" si="5"/>
        <v>-56.5</v>
      </c>
      <c r="H72" s="16">
        <v>216.65</v>
      </c>
      <c r="I72" s="15">
        <f>H72/ISA_SI1!$H$9</f>
        <v>0.75186534790907522</v>
      </c>
      <c r="K72" s="23">
        <v>0.13592009999999999</v>
      </c>
      <c r="L72" s="23">
        <f t="shared" si="7"/>
        <v>0.13592000000000001</v>
      </c>
      <c r="M72" s="2">
        <f t="shared" si="3"/>
        <v>0</v>
      </c>
    </row>
    <row r="73" spans="1:13" x14ac:dyDescent="0.3">
      <c r="A73" s="6">
        <f t="shared" si="4"/>
        <v>14200</v>
      </c>
      <c r="C73" s="15">
        <v>0.17935800000000002</v>
      </c>
      <c r="D73" s="15">
        <f t="shared" ref="D73:D104" si="8">0.297076/EXP($Q$6*$A73-$Q$7)</f>
        <v>0.17935789055942719</v>
      </c>
      <c r="E73" s="2">
        <f t="shared" si="2"/>
        <v>0</v>
      </c>
      <c r="G73" s="29">
        <f t="shared" si="5"/>
        <v>-56.5</v>
      </c>
      <c r="H73" s="16">
        <v>216.65</v>
      </c>
      <c r="I73" s="15">
        <f>H73/ISA_SI1!$H$9</f>
        <v>0.75186534790907522</v>
      </c>
      <c r="K73" s="23">
        <v>0.13485320000000001</v>
      </c>
      <c r="L73" s="23">
        <f t="shared" ref="L73:L104" si="9">ROUND(D73*I73,6)</f>
        <v>0.134853</v>
      </c>
      <c r="M73" s="2">
        <f t="shared" si="3"/>
        <v>0</v>
      </c>
    </row>
    <row r="74" spans="1:13" x14ac:dyDescent="0.3">
      <c r="A74" s="6">
        <f t="shared" si="4"/>
        <v>14250</v>
      </c>
      <c r="C74" s="15">
        <v>0.17794900000000002</v>
      </c>
      <c r="D74" s="15">
        <f t="shared" si="8"/>
        <v>0.17794931246793394</v>
      </c>
      <c r="E74" s="2">
        <f t="shared" ref="E74:E137" si="10">ROUND(D74-C74,5)</f>
        <v>0</v>
      </c>
      <c r="G74" s="29">
        <f t="shared" si="5"/>
        <v>-56.5</v>
      </c>
      <c r="H74" s="16">
        <v>216.65</v>
      </c>
      <c r="I74" s="15">
        <f>H74/ISA_SI1!$H$9</f>
        <v>0.75186534790907522</v>
      </c>
      <c r="K74" s="23">
        <v>0.1337942</v>
      </c>
      <c r="L74" s="23">
        <f t="shared" si="9"/>
        <v>0.133794</v>
      </c>
      <c r="M74" s="2">
        <f t="shared" ref="M74:M137" si="11">ROUND(L74-K74,5)</f>
        <v>0</v>
      </c>
    </row>
    <row r="75" spans="1:13" x14ac:dyDescent="0.3">
      <c r="A75" s="6">
        <f t="shared" ref="A75:A138" si="12">A74+50</f>
        <v>14300</v>
      </c>
      <c r="C75" s="15">
        <v>0.17655200000000001</v>
      </c>
      <c r="D75" s="15">
        <f t="shared" si="8"/>
        <v>0.17655179657299996</v>
      </c>
      <c r="E75" s="2">
        <f t="shared" si="10"/>
        <v>0</v>
      </c>
      <c r="G75" s="29">
        <f t="shared" ref="G75:G138" si="13">G74</f>
        <v>-56.5</v>
      </c>
      <c r="H75" s="16">
        <v>216.65</v>
      </c>
      <c r="I75" s="15">
        <f>H75/ISA_SI1!$H$9</f>
        <v>0.75186534790907522</v>
      </c>
      <c r="K75" s="23">
        <v>0.13274320000000001</v>
      </c>
      <c r="L75" s="23">
        <f t="shared" si="9"/>
        <v>0.132743</v>
      </c>
      <c r="M75" s="2">
        <f t="shared" si="11"/>
        <v>0</v>
      </c>
    </row>
    <row r="76" spans="1:13" x14ac:dyDescent="0.3">
      <c r="A76" s="6">
        <f t="shared" si="12"/>
        <v>14350</v>
      </c>
      <c r="C76" s="15">
        <v>0.17516500000000002</v>
      </c>
      <c r="D76" s="15">
        <f t="shared" si="8"/>
        <v>0.17516525599822602</v>
      </c>
      <c r="E76" s="2">
        <f t="shared" si="10"/>
        <v>0</v>
      </c>
      <c r="G76" s="29">
        <f t="shared" si="13"/>
        <v>-56.5</v>
      </c>
      <c r="H76" s="16">
        <v>216.65</v>
      </c>
      <c r="I76" s="15">
        <f>H76/ISA_SI1!$H$9</f>
        <v>0.75186534790907522</v>
      </c>
      <c r="K76" s="23">
        <v>0.13170100000000001</v>
      </c>
      <c r="L76" s="23">
        <f t="shared" si="9"/>
        <v>0.13170100000000001</v>
      </c>
      <c r="M76" s="2">
        <f t="shared" si="11"/>
        <v>0</v>
      </c>
    </row>
    <row r="77" spans="1:13" x14ac:dyDescent="0.3">
      <c r="A77" s="6">
        <f t="shared" si="12"/>
        <v>14400</v>
      </c>
      <c r="C77" s="15">
        <v>0.173789</v>
      </c>
      <c r="D77" s="15">
        <f t="shared" si="8"/>
        <v>0.17378960454949227</v>
      </c>
      <c r="E77" s="2">
        <f t="shared" si="10"/>
        <v>0</v>
      </c>
      <c r="G77" s="29">
        <f t="shared" si="13"/>
        <v>-56.5</v>
      </c>
      <c r="H77" s="16">
        <v>216.65</v>
      </c>
      <c r="I77" s="15">
        <f>H77/ISA_SI1!$H$9</f>
        <v>0.75186534790907522</v>
      </c>
      <c r="K77" s="23">
        <v>0.1306667</v>
      </c>
      <c r="L77" s="23">
        <f t="shared" si="9"/>
        <v>0.130666</v>
      </c>
      <c r="M77" s="2">
        <f t="shared" si="11"/>
        <v>0</v>
      </c>
    </row>
    <row r="78" spans="1:13" x14ac:dyDescent="0.3">
      <c r="A78" s="6">
        <f t="shared" si="12"/>
        <v>14450</v>
      </c>
      <c r="C78" s="15">
        <v>0.17242500000000002</v>
      </c>
      <c r="D78" s="15">
        <f t="shared" si="8"/>
        <v>0.17242475670959981</v>
      </c>
      <c r="E78" s="2">
        <f t="shared" si="10"/>
        <v>0</v>
      </c>
      <c r="G78" s="29">
        <f t="shared" si="13"/>
        <v>-56.5</v>
      </c>
      <c r="H78" s="16">
        <v>216.65</v>
      </c>
      <c r="I78" s="15">
        <f>H78/ISA_SI1!$H$9</f>
        <v>0.75186534790907522</v>
      </c>
      <c r="K78" s="23">
        <v>0.12964030000000001</v>
      </c>
      <c r="L78" s="23">
        <f t="shared" si="9"/>
        <v>0.12964000000000001</v>
      </c>
      <c r="M78" s="2">
        <f t="shared" si="11"/>
        <v>0</v>
      </c>
    </row>
    <row r="79" spans="1:13" x14ac:dyDescent="0.3">
      <c r="A79" s="6">
        <f t="shared" si="12"/>
        <v>14500</v>
      </c>
      <c r="C79" s="15">
        <v>0.17107000000000003</v>
      </c>
      <c r="D79" s="15">
        <f t="shared" si="8"/>
        <v>0.17107062763295497</v>
      </c>
      <c r="E79" s="2">
        <f t="shared" si="10"/>
        <v>0</v>
      </c>
      <c r="G79" s="29">
        <f t="shared" si="13"/>
        <v>-56.5</v>
      </c>
      <c r="H79" s="16">
        <v>216.65</v>
      </c>
      <c r="I79" s="15">
        <f>H79/ISA_SI1!$H$9</f>
        <v>0.75186534790907522</v>
      </c>
      <c r="K79" s="23">
        <v>0.12862180000000001</v>
      </c>
      <c r="L79" s="23">
        <f t="shared" si="9"/>
        <v>0.12862199999999999</v>
      </c>
      <c r="M79" s="2">
        <f t="shared" si="11"/>
        <v>0</v>
      </c>
    </row>
    <row r="80" spans="1:13" x14ac:dyDescent="0.3">
      <c r="A80" s="6">
        <f t="shared" si="12"/>
        <v>14550</v>
      </c>
      <c r="C80" s="15">
        <v>0.16972700000000002</v>
      </c>
      <c r="D80" s="15">
        <f t="shared" si="8"/>
        <v>0.16972713314029453</v>
      </c>
      <c r="E80" s="2">
        <f t="shared" si="10"/>
        <v>0</v>
      </c>
      <c r="G80" s="29">
        <f t="shared" si="13"/>
        <v>-56.5</v>
      </c>
      <c r="H80" s="16">
        <v>216.65</v>
      </c>
      <c r="I80" s="15">
        <f>H80/ISA_SI1!$H$9</f>
        <v>0.75186534790907522</v>
      </c>
      <c r="K80" s="23">
        <v>0.12761210000000001</v>
      </c>
      <c r="L80" s="23">
        <f t="shared" si="9"/>
        <v>0.127612</v>
      </c>
      <c r="M80" s="2">
        <f t="shared" si="11"/>
        <v>0</v>
      </c>
    </row>
    <row r="81" spans="1:13" x14ac:dyDescent="0.3">
      <c r="A81" s="6">
        <f t="shared" si="12"/>
        <v>14600</v>
      </c>
      <c r="C81" s="15">
        <v>0.16839400000000002</v>
      </c>
      <c r="D81" s="15">
        <f t="shared" si="8"/>
        <v>0.16839418971345282</v>
      </c>
      <c r="E81" s="2">
        <f t="shared" si="10"/>
        <v>0</v>
      </c>
      <c r="G81" s="29">
        <f t="shared" si="13"/>
        <v>-56.5</v>
      </c>
      <c r="H81" s="16">
        <v>216.65</v>
      </c>
      <c r="I81" s="15">
        <f>H81/ISA_SI1!$H$9</f>
        <v>0.75186534790907522</v>
      </c>
      <c r="K81" s="23">
        <v>0.12660940000000001</v>
      </c>
      <c r="L81" s="23">
        <f t="shared" si="9"/>
        <v>0.12661</v>
      </c>
      <c r="M81" s="2">
        <f t="shared" si="11"/>
        <v>0</v>
      </c>
    </row>
    <row r="82" spans="1:13" x14ac:dyDescent="0.3">
      <c r="A82" s="6">
        <f t="shared" si="12"/>
        <v>14650</v>
      </c>
      <c r="C82" s="15">
        <v>0.167071</v>
      </c>
      <c r="D82" s="15">
        <f t="shared" si="8"/>
        <v>0.16707171449016986</v>
      </c>
      <c r="E82" s="2">
        <f t="shared" si="10"/>
        <v>0</v>
      </c>
      <c r="G82" s="29">
        <f t="shared" si="13"/>
        <v>-56.5</v>
      </c>
      <c r="H82" s="16">
        <v>216.65</v>
      </c>
      <c r="I82" s="15">
        <f>H82/ISA_SI1!$H$9</f>
        <v>0.75186534790907522</v>
      </c>
      <c r="K82" s="23">
        <v>0.12561559999999999</v>
      </c>
      <c r="L82" s="23">
        <f t="shared" si="9"/>
        <v>0.125615</v>
      </c>
      <c r="M82" s="2">
        <f t="shared" si="11"/>
        <v>0</v>
      </c>
    </row>
    <row r="83" spans="1:13" x14ac:dyDescent="0.3">
      <c r="A83" s="6">
        <f t="shared" si="12"/>
        <v>14700</v>
      </c>
      <c r="C83" s="15">
        <v>0.16575899999999999</v>
      </c>
      <c r="D83" s="15">
        <f t="shared" si="8"/>
        <v>0.16575962525894034</v>
      </c>
      <c r="E83" s="2">
        <f t="shared" si="10"/>
        <v>0</v>
      </c>
      <c r="G83" s="29">
        <f t="shared" si="13"/>
        <v>-56.5</v>
      </c>
      <c r="H83" s="16">
        <v>216.65</v>
      </c>
      <c r="I83" s="15">
        <f>H83/ISA_SI1!$H$9</f>
        <v>0.75186534790907522</v>
      </c>
      <c r="K83" s="23">
        <v>0.1246287</v>
      </c>
      <c r="L83" s="23">
        <f t="shared" si="9"/>
        <v>0.124629</v>
      </c>
      <c r="M83" s="2">
        <f t="shared" si="11"/>
        <v>0</v>
      </c>
    </row>
    <row r="84" spans="1:13" x14ac:dyDescent="0.3">
      <c r="A84" s="6">
        <f t="shared" si="12"/>
        <v>14750</v>
      </c>
      <c r="C84" s="15">
        <v>0.16445799999999999</v>
      </c>
      <c r="D84" s="15">
        <f t="shared" si="8"/>
        <v>0.1644578404539026</v>
      </c>
      <c r="E84" s="2">
        <f t="shared" si="10"/>
        <v>0</v>
      </c>
      <c r="G84" s="29">
        <f t="shared" si="13"/>
        <v>-56.5</v>
      </c>
      <c r="H84" s="16">
        <v>216.65</v>
      </c>
      <c r="I84" s="15">
        <f>H84/ISA_SI1!$H$9</f>
        <v>0.75186534790907522</v>
      </c>
      <c r="K84" s="23">
        <v>0.1236496</v>
      </c>
      <c r="L84" s="23">
        <f t="shared" si="9"/>
        <v>0.12365</v>
      </c>
      <c r="M84" s="2">
        <f t="shared" si="11"/>
        <v>0</v>
      </c>
    </row>
    <row r="85" spans="1:13" x14ac:dyDescent="0.3">
      <c r="A85" s="6">
        <f t="shared" si="12"/>
        <v>14800</v>
      </c>
      <c r="C85" s="15">
        <v>0.16316600000000003</v>
      </c>
      <c r="D85" s="15">
        <f t="shared" si="8"/>
        <v>0.16316627914976858</v>
      </c>
      <c r="E85" s="2">
        <f t="shared" si="10"/>
        <v>0</v>
      </c>
      <c r="G85" s="29">
        <f t="shared" si="13"/>
        <v>-56.5</v>
      </c>
      <c r="H85" s="16">
        <v>216.65</v>
      </c>
      <c r="I85" s="15">
        <f>H85/ISA_SI1!$H$9</f>
        <v>0.75186534790907522</v>
      </c>
      <c r="K85" s="23">
        <v>0.1226785</v>
      </c>
      <c r="L85" s="23">
        <f t="shared" si="9"/>
        <v>0.122679</v>
      </c>
      <c r="M85" s="2">
        <f t="shared" si="11"/>
        <v>0</v>
      </c>
    </row>
    <row r="86" spans="1:13" x14ac:dyDescent="0.3">
      <c r="A86" s="6">
        <f t="shared" si="12"/>
        <v>14850</v>
      </c>
      <c r="C86" s="15">
        <v>0.161885</v>
      </c>
      <c r="D86" s="15">
        <f t="shared" si="8"/>
        <v>0.16188486105679267</v>
      </c>
      <c r="E86" s="2">
        <f t="shared" si="10"/>
        <v>0</v>
      </c>
      <c r="G86" s="29">
        <f t="shared" si="13"/>
        <v>-56.5</v>
      </c>
      <c r="H86" s="16">
        <v>216.65</v>
      </c>
      <c r="I86" s="15">
        <f>H86/ISA_SI1!$H$9</f>
        <v>0.75186534790907522</v>
      </c>
      <c r="K86" s="23">
        <v>0.1217153</v>
      </c>
      <c r="L86" s="23">
        <f t="shared" si="9"/>
        <v>0.121716</v>
      </c>
      <c r="M86" s="2">
        <f t="shared" si="11"/>
        <v>0</v>
      </c>
    </row>
    <row r="87" spans="1:13" x14ac:dyDescent="0.3">
      <c r="A87" s="6">
        <f t="shared" si="12"/>
        <v>14900</v>
      </c>
      <c r="C87" s="15">
        <v>0.16061300000000001</v>
      </c>
      <c r="D87" s="15">
        <f t="shared" si="8"/>
        <v>0.1606135065157808</v>
      </c>
      <c r="E87" s="2">
        <f t="shared" si="10"/>
        <v>0</v>
      </c>
      <c r="G87" s="29">
        <f t="shared" si="13"/>
        <v>-56.5</v>
      </c>
      <c r="H87" s="16">
        <v>216.65</v>
      </c>
      <c r="I87" s="15">
        <f>H87/ISA_SI1!$H$9</f>
        <v>0.75186534790907522</v>
      </c>
      <c r="K87" s="23">
        <v>0.1207599</v>
      </c>
      <c r="L87" s="23">
        <f t="shared" si="9"/>
        <v>0.12076000000000001</v>
      </c>
      <c r="M87" s="2">
        <f t="shared" si="11"/>
        <v>0</v>
      </c>
    </row>
    <row r="88" spans="1:13" x14ac:dyDescent="0.3">
      <c r="A88" s="6">
        <f t="shared" si="12"/>
        <v>14950</v>
      </c>
      <c r="C88" s="15">
        <v>0.15935200000000002</v>
      </c>
      <c r="D88" s="15">
        <f t="shared" si="8"/>
        <v>0.15935213649313842</v>
      </c>
      <c r="E88" s="2">
        <f t="shared" si="10"/>
        <v>0</v>
      </c>
      <c r="G88" s="29">
        <f t="shared" si="13"/>
        <v>-56.5</v>
      </c>
      <c r="H88" s="16">
        <v>216.65</v>
      </c>
      <c r="I88" s="15">
        <f>H88/ISA_SI1!$H$9</f>
        <v>0.75186534790907522</v>
      </c>
      <c r="K88" s="23">
        <v>0.1198115</v>
      </c>
      <c r="L88" s="23">
        <f t="shared" si="9"/>
        <v>0.119811</v>
      </c>
      <c r="M88" s="2">
        <f t="shared" si="11"/>
        <v>0</v>
      </c>
    </row>
    <row r="89" spans="1:13" x14ac:dyDescent="0.3">
      <c r="A89" s="6">
        <f t="shared" si="12"/>
        <v>15000</v>
      </c>
      <c r="C89" s="15">
        <v>0.15810000000000002</v>
      </c>
      <c r="D89" s="15">
        <f t="shared" si="8"/>
        <v>0.15810067257595703</v>
      </c>
      <c r="E89" s="2">
        <f t="shared" si="10"/>
        <v>0</v>
      </c>
      <c r="G89" s="29">
        <f t="shared" si="13"/>
        <v>-56.5</v>
      </c>
      <c r="H89" s="16">
        <v>216.65</v>
      </c>
      <c r="I89" s="15">
        <f>H89/ISA_SI1!$H$9</f>
        <v>0.75186534790907522</v>
      </c>
      <c r="K89" s="23">
        <v>0.11887</v>
      </c>
      <c r="L89" s="23">
        <f t="shared" si="9"/>
        <v>0.11887</v>
      </c>
      <c r="M89" s="2">
        <f t="shared" si="11"/>
        <v>0</v>
      </c>
    </row>
    <row r="90" spans="1:13" x14ac:dyDescent="0.3">
      <c r="A90" s="6">
        <f t="shared" si="12"/>
        <v>15050</v>
      </c>
      <c r="C90" s="15">
        <v>0.156859</v>
      </c>
      <c r="D90" s="15">
        <f t="shared" si="8"/>
        <v>0.15685903696714026</v>
      </c>
      <c r="E90" s="2">
        <f t="shared" si="10"/>
        <v>0</v>
      </c>
      <c r="G90" s="29">
        <f t="shared" si="13"/>
        <v>-56.5</v>
      </c>
      <c r="H90" s="16">
        <v>216.65</v>
      </c>
      <c r="I90" s="15">
        <f>H90/ISA_SI1!$H$9</f>
        <v>0.75186534790907522</v>
      </c>
      <c r="K90" s="23">
        <v>0.11793629999999999</v>
      </c>
      <c r="L90" s="23">
        <f t="shared" si="9"/>
        <v>0.117937</v>
      </c>
      <c r="M90" s="2">
        <f t="shared" si="11"/>
        <v>0</v>
      </c>
    </row>
    <row r="91" spans="1:13" x14ac:dyDescent="0.3">
      <c r="A91" s="6">
        <f t="shared" si="12"/>
        <v>15100</v>
      </c>
      <c r="C91" s="15">
        <v>0.15562700000000002</v>
      </c>
      <c r="D91" s="15">
        <f t="shared" si="8"/>
        <v>0.1556271524805671</v>
      </c>
      <c r="E91" s="2">
        <f t="shared" si="10"/>
        <v>0</v>
      </c>
      <c r="G91" s="29">
        <f t="shared" si="13"/>
        <v>-56.5</v>
      </c>
      <c r="H91" s="16">
        <v>216.65</v>
      </c>
      <c r="I91" s="15">
        <f>H91/ISA_SI1!$H$9</f>
        <v>0.75186534790907522</v>
      </c>
      <c r="K91" s="23">
        <v>0.11701060000000001</v>
      </c>
      <c r="L91" s="23">
        <f t="shared" si="9"/>
        <v>0.117011</v>
      </c>
      <c r="M91" s="2">
        <f t="shared" si="11"/>
        <v>0</v>
      </c>
    </row>
    <row r="92" spans="1:13" x14ac:dyDescent="0.3">
      <c r="A92" s="6">
        <f t="shared" si="12"/>
        <v>15150</v>
      </c>
      <c r="C92" s="15">
        <v>0.15440500000000001</v>
      </c>
      <c r="D92" s="15">
        <f t="shared" si="8"/>
        <v>0.1544049425362938</v>
      </c>
      <c r="E92" s="2">
        <f t="shared" si="10"/>
        <v>0</v>
      </c>
      <c r="G92" s="29">
        <f t="shared" si="13"/>
        <v>-56.5</v>
      </c>
      <c r="H92" s="16">
        <v>216.65</v>
      </c>
      <c r="I92" s="15">
        <f>H92/ISA_SI1!$H$9</f>
        <v>0.75186534790907522</v>
      </c>
      <c r="K92" s="23">
        <v>0.11609179999999999</v>
      </c>
      <c r="L92" s="23">
        <f t="shared" si="9"/>
        <v>0.116092</v>
      </c>
      <c r="M92" s="2">
        <f t="shared" si="11"/>
        <v>0</v>
      </c>
    </row>
    <row r="93" spans="1:13" x14ac:dyDescent="0.3">
      <c r="A93" s="6">
        <f t="shared" si="12"/>
        <v>15200</v>
      </c>
      <c r="C93" s="15">
        <v>0.15319199999999999</v>
      </c>
      <c r="D93" s="15">
        <f t="shared" si="8"/>
        <v>0.15319233115579339</v>
      </c>
      <c r="E93" s="2">
        <f t="shared" si="10"/>
        <v>0</v>
      </c>
      <c r="G93" s="29">
        <f t="shared" si="13"/>
        <v>-56.5</v>
      </c>
      <c r="H93" s="16">
        <v>216.65</v>
      </c>
      <c r="I93" s="15">
        <f>H93/ISA_SI1!$H$9</f>
        <v>0.75186534790907522</v>
      </c>
      <c r="K93" s="23">
        <v>0.1151799</v>
      </c>
      <c r="L93" s="23">
        <f t="shared" si="9"/>
        <v>0.11518</v>
      </c>
      <c r="M93" s="2">
        <f t="shared" si="11"/>
        <v>0</v>
      </c>
    </row>
    <row r="94" spans="1:13" x14ac:dyDescent="0.3">
      <c r="A94" s="6">
        <f t="shared" si="12"/>
        <v>15250</v>
      </c>
      <c r="C94" s="15">
        <v>0.15198900000000001</v>
      </c>
      <c r="D94" s="15">
        <f t="shared" si="8"/>
        <v>0.15198924295723248</v>
      </c>
      <c r="E94" s="2">
        <f t="shared" si="10"/>
        <v>0</v>
      </c>
      <c r="G94" s="29">
        <f t="shared" si="13"/>
        <v>-56.5</v>
      </c>
      <c r="H94" s="16">
        <v>216.65</v>
      </c>
      <c r="I94" s="15">
        <f>H94/ISA_SI1!$H$9</f>
        <v>0.75186534790907522</v>
      </c>
      <c r="K94" s="23">
        <v>0.1142749</v>
      </c>
      <c r="L94" s="23">
        <f t="shared" si="9"/>
        <v>0.114275</v>
      </c>
      <c r="M94" s="2">
        <f t="shared" si="11"/>
        <v>0</v>
      </c>
    </row>
    <row r="95" spans="1:13" x14ac:dyDescent="0.3">
      <c r="A95" s="6">
        <f t="shared" si="12"/>
        <v>15300</v>
      </c>
      <c r="C95" s="15">
        <v>0.15079500000000001</v>
      </c>
      <c r="D95" s="15">
        <f t="shared" si="8"/>
        <v>0.15079560315078483</v>
      </c>
      <c r="E95" s="2">
        <f t="shared" si="10"/>
        <v>0</v>
      </c>
      <c r="G95" s="29">
        <f t="shared" si="13"/>
        <v>-56.5</v>
      </c>
      <c r="H95" s="16">
        <v>216.65</v>
      </c>
      <c r="I95" s="15">
        <f>H95/ISA_SI1!$H$9</f>
        <v>0.75186534790907522</v>
      </c>
      <c r="K95" s="23">
        <v>0.1133777</v>
      </c>
      <c r="L95" s="23">
        <f t="shared" si="9"/>
        <v>0.11337800000000001</v>
      </c>
      <c r="M95" s="2">
        <f t="shared" si="11"/>
        <v>0</v>
      </c>
    </row>
    <row r="96" spans="1:13" x14ac:dyDescent="0.3">
      <c r="A96" s="6">
        <f t="shared" si="12"/>
        <v>15350</v>
      </c>
      <c r="C96" s="15">
        <v>0.14961100000000002</v>
      </c>
      <c r="D96" s="15">
        <f t="shared" si="8"/>
        <v>0.14961133753398254</v>
      </c>
      <c r="E96" s="2">
        <f t="shared" si="10"/>
        <v>0</v>
      </c>
      <c r="G96" s="29">
        <f t="shared" si="13"/>
        <v>-56.5</v>
      </c>
      <c r="H96" s="16">
        <v>216.65</v>
      </c>
      <c r="I96" s="15">
        <f>H96/ISA_SI1!$H$9</f>
        <v>0.75186534790907522</v>
      </c>
      <c r="K96" s="23">
        <v>0.1124875</v>
      </c>
      <c r="L96" s="23">
        <f t="shared" si="9"/>
        <v>0.112488</v>
      </c>
      <c r="M96" s="2">
        <f t="shared" si="11"/>
        <v>0</v>
      </c>
    </row>
    <row r="97" spans="1:13" x14ac:dyDescent="0.3">
      <c r="A97" s="6">
        <f t="shared" si="12"/>
        <v>15400</v>
      </c>
      <c r="C97" s="15">
        <v>0.14843599999999998</v>
      </c>
      <c r="D97" s="15">
        <f t="shared" si="8"/>
        <v>0.14843637248710304</v>
      </c>
      <c r="E97" s="2">
        <f t="shared" si="10"/>
        <v>0</v>
      </c>
      <c r="G97" s="29">
        <f t="shared" si="13"/>
        <v>-56.5</v>
      </c>
      <c r="H97" s="16">
        <v>216.65</v>
      </c>
      <c r="I97" s="15">
        <f>H97/ISA_SI1!$H$9</f>
        <v>0.75186534790907522</v>
      </c>
      <c r="K97" s="23">
        <v>0.1116042</v>
      </c>
      <c r="L97" s="23">
        <f t="shared" si="9"/>
        <v>0.11160399999999999</v>
      </c>
      <c r="M97" s="2">
        <f t="shared" si="11"/>
        <v>0</v>
      </c>
    </row>
    <row r="98" spans="1:13" x14ac:dyDescent="0.3">
      <c r="A98" s="6">
        <f t="shared" si="12"/>
        <v>15450</v>
      </c>
      <c r="C98" s="15">
        <v>0.14727100000000001</v>
      </c>
      <c r="D98" s="15">
        <f t="shared" si="8"/>
        <v>0.14727063496859227</v>
      </c>
      <c r="E98" s="2">
        <f t="shared" si="10"/>
        <v>0</v>
      </c>
      <c r="G98" s="29">
        <f t="shared" si="13"/>
        <v>-56.5</v>
      </c>
      <c r="H98" s="16">
        <v>216.65</v>
      </c>
      <c r="I98" s="15">
        <f>H98/ISA_SI1!$H$9</f>
        <v>0.75186534790907522</v>
      </c>
      <c r="K98" s="23">
        <v>0.1107279</v>
      </c>
      <c r="L98" s="23">
        <f t="shared" si="9"/>
        <v>0.11072799999999999</v>
      </c>
      <c r="M98" s="2">
        <f t="shared" si="11"/>
        <v>0</v>
      </c>
    </row>
    <row r="99" spans="1:13" x14ac:dyDescent="0.3">
      <c r="A99" s="6">
        <f t="shared" si="12"/>
        <v>15500</v>
      </c>
      <c r="C99" s="15">
        <v>0.14611400000000002</v>
      </c>
      <c r="D99" s="15">
        <f t="shared" si="8"/>
        <v>0.14611405251052453</v>
      </c>
      <c r="E99" s="2">
        <f t="shared" si="10"/>
        <v>0</v>
      </c>
      <c r="G99" s="29">
        <f t="shared" si="13"/>
        <v>-56.5</v>
      </c>
      <c r="H99" s="16">
        <v>216.65</v>
      </c>
      <c r="I99" s="15">
        <f>H99/ISA_SI1!$H$9</f>
        <v>0.75186534790907522</v>
      </c>
      <c r="K99" s="23">
        <v>0.10985839999999999</v>
      </c>
      <c r="L99" s="23">
        <f t="shared" si="9"/>
        <v>0.109858</v>
      </c>
      <c r="M99" s="2">
        <f t="shared" si="11"/>
        <v>0</v>
      </c>
    </row>
    <row r="100" spans="1:13" x14ac:dyDescent="0.3">
      <c r="A100" s="6">
        <f t="shared" si="12"/>
        <v>15550</v>
      </c>
      <c r="C100" s="15">
        <v>0.14496600000000001</v>
      </c>
      <c r="D100" s="15">
        <f t="shared" si="8"/>
        <v>0.14496655321409729</v>
      </c>
      <c r="E100" s="2">
        <f t="shared" si="10"/>
        <v>0</v>
      </c>
      <c r="G100" s="29">
        <f t="shared" si="13"/>
        <v>-56.5</v>
      </c>
      <c r="H100" s="16">
        <v>216.65</v>
      </c>
      <c r="I100" s="15">
        <f>H100/ISA_SI1!$H$9</f>
        <v>0.75186534790907522</v>
      </c>
      <c r="K100" s="23">
        <v>0.1089948</v>
      </c>
      <c r="L100" s="23">
        <f t="shared" si="9"/>
        <v>0.10899499999999999</v>
      </c>
      <c r="M100" s="2">
        <f t="shared" si="11"/>
        <v>0</v>
      </c>
    </row>
    <row r="101" spans="1:13" x14ac:dyDescent="0.3">
      <c r="A101" s="6">
        <f t="shared" si="12"/>
        <v>15600</v>
      </c>
      <c r="C101" s="15">
        <v>0.14382800000000001</v>
      </c>
      <c r="D101" s="15">
        <f t="shared" si="8"/>
        <v>0.14382806574516141</v>
      </c>
      <c r="E101" s="2">
        <f t="shared" si="10"/>
        <v>0</v>
      </c>
      <c r="G101" s="29">
        <f t="shared" si="13"/>
        <v>-56.5</v>
      </c>
      <c r="H101" s="16">
        <v>216.65</v>
      </c>
      <c r="I101" s="15">
        <f>H101/ISA_SI1!$H$9</f>
        <v>0.75186534790907522</v>
      </c>
      <c r="K101" s="23">
        <v>0.1081392</v>
      </c>
      <c r="L101" s="23">
        <f t="shared" si="9"/>
        <v>0.108139</v>
      </c>
      <c r="M101" s="2">
        <f t="shared" si="11"/>
        <v>0</v>
      </c>
    </row>
    <row r="102" spans="1:13" x14ac:dyDescent="0.3">
      <c r="A102" s="6">
        <f t="shared" si="12"/>
        <v>15650</v>
      </c>
      <c r="C102" s="15">
        <v>0.14269799999999999</v>
      </c>
      <c r="D102" s="15">
        <f t="shared" si="8"/>
        <v>0.14269851932978714</v>
      </c>
      <c r="E102" s="2">
        <f t="shared" si="10"/>
        <v>0</v>
      </c>
      <c r="G102" s="29">
        <f t="shared" si="13"/>
        <v>-56.5</v>
      </c>
      <c r="H102" s="16">
        <v>216.65</v>
      </c>
      <c r="I102" s="15">
        <f>H102/ISA_SI1!$H$9</f>
        <v>0.75186534790907522</v>
      </c>
      <c r="K102" s="23">
        <v>0.10728939999999999</v>
      </c>
      <c r="L102" s="23">
        <f t="shared" si="9"/>
        <v>0.10729</v>
      </c>
      <c r="M102" s="2">
        <f t="shared" si="11"/>
        <v>0</v>
      </c>
    </row>
    <row r="103" spans="1:13" x14ac:dyDescent="0.3">
      <c r="A103" s="6">
        <f t="shared" si="12"/>
        <v>15700</v>
      </c>
      <c r="C103" s="15">
        <v>0.14157800000000001</v>
      </c>
      <c r="D103" s="15">
        <f t="shared" si="8"/>
        <v>0.14157784374986407</v>
      </c>
      <c r="E103" s="2">
        <f t="shared" si="10"/>
        <v>0</v>
      </c>
      <c r="G103" s="29">
        <f t="shared" si="13"/>
        <v>-56.5</v>
      </c>
      <c r="H103" s="16">
        <v>216.65</v>
      </c>
      <c r="I103" s="15">
        <f>H103/ISA_SI1!$H$9</f>
        <v>0.75186534790907522</v>
      </c>
      <c r="K103" s="23">
        <v>0.1064476</v>
      </c>
      <c r="L103" s="23">
        <f t="shared" si="9"/>
        <v>0.106447</v>
      </c>
      <c r="M103" s="2">
        <f t="shared" si="11"/>
        <v>0</v>
      </c>
    </row>
    <row r="104" spans="1:13" x14ac:dyDescent="0.3">
      <c r="A104" s="6">
        <f t="shared" si="12"/>
        <v>15750</v>
      </c>
      <c r="C104" s="15">
        <v>0.14046600000000001</v>
      </c>
      <c r="D104" s="15">
        <f t="shared" si="8"/>
        <v>0.14046596933873609</v>
      </c>
      <c r="E104" s="2">
        <f t="shared" si="10"/>
        <v>0</v>
      </c>
      <c r="G104" s="29">
        <f t="shared" si="13"/>
        <v>-56.5</v>
      </c>
      <c r="H104" s="16">
        <v>216.65</v>
      </c>
      <c r="I104" s="15">
        <f>H104/ISA_SI1!$H$9</f>
        <v>0.75186534790907522</v>
      </c>
      <c r="K104" s="23">
        <v>0.1056116</v>
      </c>
      <c r="L104" s="23">
        <f t="shared" si="9"/>
        <v>0.105611</v>
      </c>
      <c r="M104" s="2">
        <f t="shared" si="11"/>
        <v>0</v>
      </c>
    </row>
    <row r="105" spans="1:13" x14ac:dyDescent="0.3">
      <c r="A105" s="6">
        <f t="shared" si="12"/>
        <v>15800</v>
      </c>
      <c r="C105" s="15">
        <v>0.13936299999999999</v>
      </c>
      <c r="D105" s="15">
        <f t="shared" ref="D105:D136" si="14">0.297076/EXP($Q$6*$A105-$Q$7)</f>
        <v>0.13936282697687072</v>
      </c>
      <c r="E105" s="2">
        <f t="shared" si="10"/>
        <v>0</v>
      </c>
      <c r="G105" s="29">
        <f t="shared" si="13"/>
        <v>-56.5</v>
      </c>
      <c r="H105" s="16">
        <v>216.65</v>
      </c>
      <c r="I105" s="15">
        <f>H105/ISA_SI1!$H$9</f>
        <v>0.75186534790907522</v>
      </c>
      <c r="K105" s="23">
        <v>0.1047816</v>
      </c>
      <c r="L105" s="23">
        <f t="shared" ref="L105:L136" si="15">ROUND(D105*I105,6)</f>
        <v>0.104782</v>
      </c>
      <c r="M105" s="2">
        <f t="shared" si="11"/>
        <v>0</v>
      </c>
    </row>
    <row r="106" spans="1:13" x14ac:dyDescent="0.3">
      <c r="A106" s="6">
        <f t="shared" si="12"/>
        <v>15850</v>
      </c>
      <c r="C106" s="15">
        <v>0.138268</v>
      </c>
      <c r="D106" s="15">
        <f t="shared" si="14"/>
        <v>0.1382683480875623</v>
      </c>
      <c r="E106" s="2">
        <f t="shared" si="10"/>
        <v>0</v>
      </c>
      <c r="G106" s="29">
        <f t="shared" si="13"/>
        <v>-56.5</v>
      </c>
      <c r="H106" s="16">
        <v>216.65</v>
      </c>
      <c r="I106" s="15">
        <f>H106/ISA_SI1!$H$9</f>
        <v>0.75186534790907522</v>
      </c>
      <c r="K106" s="23">
        <v>0.1039585</v>
      </c>
      <c r="L106" s="23">
        <f t="shared" si="15"/>
        <v>0.103959</v>
      </c>
      <c r="M106" s="2">
        <f t="shared" si="11"/>
        <v>0</v>
      </c>
    </row>
    <row r="107" spans="1:13" x14ac:dyDescent="0.3">
      <c r="A107" s="6">
        <f t="shared" si="12"/>
        <v>15900</v>
      </c>
      <c r="C107" s="15">
        <v>0.137182</v>
      </c>
      <c r="D107" s="15">
        <f t="shared" si="14"/>
        <v>0.13718246463266862</v>
      </c>
      <c r="E107" s="2">
        <f t="shared" si="10"/>
        <v>0</v>
      </c>
      <c r="G107" s="29">
        <f t="shared" si="13"/>
        <v>-56.5</v>
      </c>
      <c r="H107" s="16">
        <v>216.65</v>
      </c>
      <c r="I107" s="15">
        <f>H107/ISA_SI1!$H$9</f>
        <v>0.75186534790907522</v>
      </c>
      <c r="K107" s="23">
        <v>0.1031424</v>
      </c>
      <c r="L107" s="23">
        <f t="shared" si="15"/>
        <v>0.103143</v>
      </c>
      <c r="M107" s="2">
        <f t="shared" si="11"/>
        <v>0</v>
      </c>
    </row>
    <row r="108" spans="1:13" x14ac:dyDescent="0.3">
      <c r="A108" s="6">
        <f t="shared" si="12"/>
        <v>15950</v>
      </c>
      <c r="C108" s="15">
        <v>0.136105</v>
      </c>
      <c r="D108" s="15">
        <f t="shared" si="14"/>
        <v>0.13610510910838178</v>
      </c>
      <c r="E108" s="2">
        <f t="shared" si="10"/>
        <v>0</v>
      </c>
      <c r="G108" s="29">
        <f t="shared" si="13"/>
        <v>-56.5</v>
      </c>
      <c r="H108" s="16">
        <v>216.65</v>
      </c>
      <c r="I108" s="15">
        <f>H108/ISA_SI1!$H$9</f>
        <v>0.75186534790907522</v>
      </c>
      <c r="K108" s="23">
        <v>0.1023331</v>
      </c>
      <c r="L108" s="23">
        <f t="shared" si="15"/>
        <v>0.10233299999999999</v>
      </c>
      <c r="M108" s="2">
        <f t="shared" si="11"/>
        <v>0</v>
      </c>
    </row>
    <row r="109" spans="1:13" x14ac:dyDescent="0.3">
      <c r="A109" s="6">
        <f t="shared" si="12"/>
        <v>16000</v>
      </c>
      <c r="C109" s="15">
        <v>0.13503600000000002</v>
      </c>
      <c r="D109" s="15">
        <f t="shared" si="14"/>
        <v>0.1350362145410316</v>
      </c>
      <c r="E109" s="2">
        <f t="shared" si="10"/>
        <v>0</v>
      </c>
      <c r="G109" s="29">
        <f t="shared" si="13"/>
        <v>-56.5</v>
      </c>
      <c r="H109" s="16">
        <v>216.65</v>
      </c>
      <c r="I109" s="15">
        <f>H109/ISA_SI1!$H$9</f>
        <v>0.75186534790907522</v>
      </c>
      <c r="K109" s="23">
        <v>0.1015287</v>
      </c>
      <c r="L109" s="23">
        <f t="shared" si="15"/>
        <v>0.10152899999999999</v>
      </c>
      <c r="M109" s="2">
        <f t="shared" si="11"/>
        <v>0</v>
      </c>
    </row>
    <row r="110" spans="1:13" x14ac:dyDescent="0.3">
      <c r="A110" s="6">
        <f t="shared" si="12"/>
        <v>16050</v>
      </c>
      <c r="C110" s="15">
        <v>0.13397600000000001</v>
      </c>
      <c r="D110" s="15">
        <f t="shared" si="14"/>
        <v>0.13397571448292198</v>
      </c>
      <c r="E110" s="2">
        <f t="shared" si="10"/>
        <v>0</v>
      </c>
      <c r="G110" s="29">
        <f t="shared" si="13"/>
        <v>-56.5</v>
      </c>
      <c r="H110" s="16">
        <v>216.65</v>
      </c>
      <c r="I110" s="15">
        <f>H110/ISA_SI1!$H$9</f>
        <v>0.75186534790907522</v>
      </c>
      <c r="K110" s="23">
        <v>0.1007313</v>
      </c>
      <c r="L110" s="23">
        <f t="shared" si="15"/>
        <v>0.100732</v>
      </c>
      <c r="M110" s="2">
        <f t="shared" si="11"/>
        <v>0</v>
      </c>
    </row>
    <row r="111" spans="1:13" x14ac:dyDescent="0.3">
      <c r="A111" s="6">
        <f t="shared" si="12"/>
        <v>16100</v>
      </c>
      <c r="C111" s="15">
        <v>0.13292299999999999</v>
      </c>
      <c r="D111" s="15">
        <f t="shared" si="14"/>
        <v>0.13292354300820078</v>
      </c>
      <c r="E111" s="2">
        <f t="shared" si="10"/>
        <v>0</v>
      </c>
      <c r="G111" s="29">
        <f t="shared" si="13"/>
        <v>-56.5</v>
      </c>
      <c r="H111" s="16">
        <v>216.65</v>
      </c>
      <c r="I111" s="15">
        <f>H111/ISA_SI1!$H$9</f>
        <v>0.75186534790907522</v>
      </c>
      <c r="K111" s="23">
        <v>9.9940799999999996E-2</v>
      </c>
      <c r="L111" s="23">
        <f t="shared" si="15"/>
        <v>9.9941000000000002E-2</v>
      </c>
      <c r="M111" s="2">
        <f t="shared" si="11"/>
        <v>0</v>
      </c>
    </row>
    <row r="112" spans="1:13" x14ac:dyDescent="0.3">
      <c r="A112" s="6">
        <f t="shared" si="12"/>
        <v>16150</v>
      </c>
      <c r="C112" s="15">
        <v>0.13188</v>
      </c>
      <c r="D112" s="15">
        <f t="shared" si="14"/>
        <v>0.13187963470876088</v>
      </c>
      <c r="E112" s="2">
        <f t="shared" si="10"/>
        <v>0</v>
      </c>
      <c r="G112" s="29">
        <f t="shared" si="13"/>
        <v>-56.5</v>
      </c>
      <c r="H112" s="16">
        <v>216.65</v>
      </c>
      <c r="I112" s="15">
        <f>H112/ISA_SI1!$H$9</f>
        <v>0.75186534790907522</v>
      </c>
      <c r="K112" s="23">
        <v>9.9155199999999999E-2</v>
      </c>
      <c r="L112" s="23">
        <f t="shared" si="15"/>
        <v>9.9155999999999994E-2</v>
      </c>
      <c r="M112" s="2">
        <f t="shared" si="11"/>
        <v>0</v>
      </c>
    </row>
    <row r="113" spans="1:13" x14ac:dyDescent="0.3">
      <c r="A113" s="6">
        <f t="shared" si="12"/>
        <v>16200</v>
      </c>
      <c r="C113" s="15">
        <v>0.13084400000000002</v>
      </c>
      <c r="D113" s="15">
        <f t="shared" si="14"/>
        <v>0.13084392469017458</v>
      </c>
      <c r="E113" s="2">
        <f t="shared" si="10"/>
        <v>0</v>
      </c>
      <c r="G113" s="29">
        <f t="shared" si="13"/>
        <v>-56.5</v>
      </c>
      <c r="H113" s="16">
        <v>216.65</v>
      </c>
      <c r="I113" s="15">
        <f>H113/ISA_SI1!$H$9</f>
        <v>0.75186534790907522</v>
      </c>
      <c r="K113" s="23">
        <v>9.8377000000000006E-2</v>
      </c>
      <c r="L113" s="23">
        <f t="shared" si="15"/>
        <v>9.8377000000000006E-2</v>
      </c>
      <c r="M113" s="2">
        <f t="shared" si="11"/>
        <v>0</v>
      </c>
    </row>
    <row r="114" spans="1:13" x14ac:dyDescent="0.3">
      <c r="A114" s="6">
        <f t="shared" si="12"/>
        <v>16250</v>
      </c>
      <c r="C114" s="15">
        <v>0.12981600000000001</v>
      </c>
      <c r="D114" s="15">
        <f t="shared" si="14"/>
        <v>0.12981634856765933</v>
      </c>
      <c r="E114" s="2">
        <f t="shared" si="10"/>
        <v>0</v>
      </c>
      <c r="G114" s="29">
        <f t="shared" si="13"/>
        <v>-56.5</v>
      </c>
      <c r="H114" s="16">
        <v>216.65</v>
      </c>
      <c r="I114" s="15">
        <f>H114/ISA_SI1!$H$9</f>
        <v>0.75186534790907522</v>
      </c>
      <c r="K114" s="23">
        <v>9.7604300000000005E-2</v>
      </c>
      <c r="L114" s="23">
        <f t="shared" si="15"/>
        <v>9.7603999999999996E-2</v>
      </c>
      <c r="M114" s="2">
        <f t="shared" si="11"/>
        <v>0</v>
      </c>
    </row>
    <row r="115" spans="1:13" x14ac:dyDescent="0.3">
      <c r="A115" s="6">
        <f t="shared" si="12"/>
        <v>16300</v>
      </c>
      <c r="C115" s="15">
        <v>0.12879700000000002</v>
      </c>
      <c r="D115" s="15">
        <f t="shared" si="14"/>
        <v>0.12879684246207501</v>
      </c>
      <c r="E115" s="2">
        <f t="shared" si="10"/>
        <v>0</v>
      </c>
      <c r="G115" s="29">
        <f t="shared" si="13"/>
        <v>-56.5</v>
      </c>
      <c r="H115" s="16">
        <v>216.65</v>
      </c>
      <c r="I115" s="15">
        <f>H115/ISA_SI1!$H$9</f>
        <v>0.75186534790907522</v>
      </c>
      <c r="K115" s="23">
        <v>9.6837800000000002E-2</v>
      </c>
      <c r="L115" s="23">
        <f t="shared" si="15"/>
        <v>9.6837999999999994E-2</v>
      </c>
      <c r="M115" s="2">
        <f t="shared" si="11"/>
        <v>0</v>
      </c>
    </row>
    <row r="116" spans="1:13" x14ac:dyDescent="0.3">
      <c r="A116" s="6">
        <f t="shared" si="12"/>
        <v>16350</v>
      </c>
      <c r="C116" s="15">
        <v>0.12778500000000001</v>
      </c>
      <c r="D116" s="15">
        <f t="shared" si="14"/>
        <v>0.12778534299595318</v>
      </c>
      <c r="E116" s="2">
        <f t="shared" si="10"/>
        <v>0</v>
      </c>
      <c r="G116" s="29">
        <f t="shared" si="13"/>
        <v>-56.5</v>
      </c>
      <c r="H116" s="16">
        <v>216.65</v>
      </c>
      <c r="I116" s="15">
        <f>H116/ISA_SI1!$H$9</f>
        <v>0.75186534790907522</v>
      </c>
      <c r="K116" s="23">
        <v>9.6077300000000004E-2</v>
      </c>
      <c r="L116" s="23">
        <f t="shared" si="15"/>
        <v>9.6076999999999996E-2</v>
      </c>
      <c r="M116" s="2">
        <f t="shared" si="11"/>
        <v>0</v>
      </c>
    </row>
    <row r="117" spans="1:13" x14ac:dyDescent="0.3">
      <c r="A117" s="6">
        <f t="shared" si="12"/>
        <v>16400</v>
      </c>
      <c r="C117" s="15">
        <v>0.12678200000000001</v>
      </c>
      <c r="D117" s="15">
        <f t="shared" si="14"/>
        <v>0.12678178728955725</v>
      </c>
      <c r="E117" s="2">
        <f t="shared" si="10"/>
        <v>0</v>
      </c>
      <c r="G117" s="29">
        <f t="shared" si="13"/>
        <v>-56.5</v>
      </c>
      <c r="H117" s="16">
        <v>216.65</v>
      </c>
      <c r="I117" s="15">
        <f>H117/ISA_SI1!$H$9</f>
        <v>0.75186534790907522</v>
      </c>
      <c r="K117" s="23">
        <v>9.5322799999999999E-2</v>
      </c>
      <c r="L117" s="23">
        <f t="shared" si="15"/>
        <v>9.5323000000000005E-2</v>
      </c>
      <c r="M117" s="2">
        <f t="shared" si="11"/>
        <v>0</v>
      </c>
    </row>
    <row r="118" spans="1:13" x14ac:dyDescent="0.3">
      <c r="A118" s="6">
        <f t="shared" si="12"/>
        <v>16450</v>
      </c>
      <c r="C118" s="15">
        <v>0.12578600000000001</v>
      </c>
      <c r="D118" s="15">
        <f t="shared" si="14"/>
        <v>0.12578611295697323</v>
      </c>
      <c r="E118" s="2">
        <f t="shared" si="10"/>
        <v>0</v>
      </c>
      <c r="G118" s="29">
        <f t="shared" si="13"/>
        <v>-56.5</v>
      </c>
      <c r="H118" s="16">
        <v>216.65</v>
      </c>
      <c r="I118" s="15">
        <f>H118/ISA_SI1!$H$9</f>
        <v>0.75186534790907522</v>
      </c>
      <c r="K118" s="23">
        <v>9.4574199999999997E-2</v>
      </c>
      <c r="L118" s="23">
        <f t="shared" si="15"/>
        <v>9.4574000000000005E-2</v>
      </c>
      <c r="M118" s="2">
        <f t="shared" si="11"/>
        <v>0</v>
      </c>
    </row>
    <row r="119" spans="1:13" x14ac:dyDescent="0.3">
      <c r="A119" s="6">
        <f t="shared" si="12"/>
        <v>16500</v>
      </c>
      <c r="C119" s="15">
        <v>0.12479800000000002</v>
      </c>
      <c r="D119" s="15">
        <f t="shared" si="14"/>
        <v>0.12479825810223191</v>
      </c>
      <c r="E119" s="2">
        <f t="shared" si="10"/>
        <v>0</v>
      </c>
      <c r="G119" s="29">
        <f t="shared" si="13"/>
        <v>-56.5</v>
      </c>
      <c r="H119" s="16">
        <v>216.65</v>
      </c>
      <c r="I119" s="15">
        <f>H119/ISA_SI1!$H$9</f>
        <v>0.75186534790907522</v>
      </c>
      <c r="K119" s="23">
        <v>9.3831399999999995E-2</v>
      </c>
      <c r="L119" s="23">
        <f t="shared" si="15"/>
        <v>9.3830999999999998E-2</v>
      </c>
      <c r="M119" s="2">
        <f t="shared" si="11"/>
        <v>0</v>
      </c>
    </row>
    <row r="120" spans="1:13" x14ac:dyDescent="0.3">
      <c r="A120" s="6">
        <f t="shared" si="12"/>
        <v>16550</v>
      </c>
      <c r="C120" s="15">
        <v>0.12381800000000001</v>
      </c>
      <c r="D120" s="15">
        <f t="shared" si="14"/>
        <v>0.12381816131546088</v>
      </c>
      <c r="E120" s="2">
        <f t="shared" si="10"/>
        <v>0</v>
      </c>
      <c r="G120" s="29">
        <f t="shared" si="13"/>
        <v>-56.5</v>
      </c>
      <c r="H120" s="16">
        <v>216.65</v>
      </c>
      <c r="I120" s="15">
        <f>H120/ISA_SI1!$H$9</f>
        <v>0.75186534790907522</v>
      </c>
      <c r="K120" s="23">
        <v>9.30946E-2</v>
      </c>
      <c r="L120" s="23">
        <f t="shared" si="15"/>
        <v>9.3094999999999997E-2</v>
      </c>
      <c r="M120" s="2">
        <f t="shared" si="11"/>
        <v>0</v>
      </c>
    </row>
    <row r="121" spans="1:13" x14ac:dyDescent="0.3">
      <c r="A121" s="6">
        <f t="shared" si="12"/>
        <v>16600</v>
      </c>
      <c r="C121" s="15">
        <v>0.12284600000000001</v>
      </c>
      <c r="D121" s="15">
        <f t="shared" si="14"/>
        <v>0.12284576166906698</v>
      </c>
      <c r="E121" s="2">
        <f t="shared" si="10"/>
        <v>0</v>
      </c>
      <c r="G121" s="29">
        <f t="shared" si="13"/>
        <v>-56.5</v>
      </c>
      <c r="H121" s="16">
        <v>216.65</v>
      </c>
      <c r="I121" s="15">
        <f>H121/ISA_SI1!$H$9</f>
        <v>0.75186534790907522</v>
      </c>
      <c r="K121" s="23">
        <v>9.2363500000000001E-2</v>
      </c>
      <c r="L121" s="23">
        <f t="shared" si="15"/>
        <v>9.2363000000000001E-2</v>
      </c>
      <c r="M121" s="2">
        <f t="shared" si="11"/>
        <v>0</v>
      </c>
    </row>
    <row r="122" spans="1:13" x14ac:dyDescent="0.3">
      <c r="A122" s="6">
        <f t="shared" si="12"/>
        <v>16650</v>
      </c>
      <c r="C122" s="15">
        <v>0.121881</v>
      </c>
      <c r="D122" s="15">
        <f t="shared" si="14"/>
        <v>0.1218809987139489</v>
      </c>
      <c r="E122" s="2">
        <f t="shared" si="10"/>
        <v>0</v>
      </c>
      <c r="G122" s="29">
        <f t="shared" si="13"/>
        <v>-56.5</v>
      </c>
      <c r="H122" s="16">
        <v>216.65</v>
      </c>
      <c r="I122" s="15">
        <f>H122/ISA_SI1!$H$9</f>
        <v>0.75186534790907522</v>
      </c>
      <c r="K122" s="23">
        <v>9.16381E-2</v>
      </c>
      <c r="L122" s="23">
        <f t="shared" si="15"/>
        <v>9.1637999999999997E-2</v>
      </c>
      <c r="M122" s="2">
        <f t="shared" si="11"/>
        <v>0</v>
      </c>
    </row>
    <row r="123" spans="1:13" x14ac:dyDescent="0.3">
      <c r="A123" s="6">
        <f t="shared" si="12"/>
        <v>16700</v>
      </c>
      <c r="C123" s="15">
        <v>0.12092400000000002</v>
      </c>
      <c r="D123" s="15">
        <f t="shared" si="14"/>
        <v>0.12092381247573931</v>
      </c>
      <c r="E123" s="2">
        <f t="shared" si="10"/>
        <v>0</v>
      </c>
      <c r="G123" s="29">
        <f t="shared" si="13"/>
        <v>-56.5</v>
      </c>
      <c r="H123" s="16">
        <v>216.65</v>
      </c>
      <c r="I123" s="15">
        <f>H123/ISA_SI1!$H$9</f>
        <v>0.75186534790907522</v>
      </c>
      <c r="K123" s="23">
        <v>9.0918399999999996E-2</v>
      </c>
      <c r="L123" s="23">
        <f t="shared" si="15"/>
        <v>9.0917999999999999E-2</v>
      </c>
      <c r="M123" s="2">
        <f t="shared" si="11"/>
        <v>0</v>
      </c>
    </row>
    <row r="124" spans="1:13" x14ac:dyDescent="0.3">
      <c r="A124" s="6">
        <f t="shared" si="12"/>
        <v>16750</v>
      </c>
      <c r="C124" s="15">
        <v>0.11997400000000001</v>
      </c>
      <c r="D124" s="15">
        <f t="shared" si="14"/>
        <v>0.1199741434510764</v>
      </c>
      <c r="E124" s="2">
        <f t="shared" si="10"/>
        <v>0</v>
      </c>
      <c r="G124" s="29">
        <f t="shared" si="13"/>
        <v>-56.5</v>
      </c>
      <c r="H124" s="16">
        <v>216.65</v>
      </c>
      <c r="I124" s="15">
        <f>H124/ISA_SI1!$H$9</f>
        <v>0.75186534790907522</v>
      </c>
      <c r="K124" s="23">
        <v>9.0204400000000004E-2</v>
      </c>
      <c r="L124" s="23">
        <f t="shared" si="15"/>
        <v>9.0204000000000006E-2</v>
      </c>
      <c r="M124" s="2">
        <f t="shared" si="11"/>
        <v>0</v>
      </c>
    </row>
    <row r="125" spans="1:13" x14ac:dyDescent="0.3">
      <c r="A125" s="6">
        <f t="shared" si="12"/>
        <v>16800</v>
      </c>
      <c r="C125" s="15">
        <v>0.11903200000000001</v>
      </c>
      <c r="D125" s="15">
        <f t="shared" si="14"/>
        <v>0.11903193260390504</v>
      </c>
      <c r="E125" s="2">
        <f t="shared" si="10"/>
        <v>0</v>
      </c>
      <c r="G125" s="29">
        <f t="shared" si="13"/>
        <v>-56.5</v>
      </c>
      <c r="H125" s="16">
        <v>216.65</v>
      </c>
      <c r="I125" s="15">
        <f>H125/ISA_SI1!$H$9</f>
        <v>0.75186534790907522</v>
      </c>
      <c r="K125" s="23">
        <v>8.9496000000000006E-2</v>
      </c>
      <c r="L125" s="23">
        <f t="shared" si="15"/>
        <v>8.9496000000000006E-2</v>
      </c>
      <c r="M125" s="2">
        <f t="shared" si="11"/>
        <v>0</v>
      </c>
    </row>
    <row r="126" spans="1:13" x14ac:dyDescent="0.3">
      <c r="A126" s="6">
        <f t="shared" si="12"/>
        <v>16850</v>
      </c>
      <c r="C126" s="15">
        <v>0.11809700000000001</v>
      </c>
      <c r="D126" s="15">
        <f t="shared" si="14"/>
        <v>0.11809712136180693</v>
      </c>
      <c r="E126" s="2">
        <f t="shared" si="10"/>
        <v>0</v>
      </c>
      <c r="G126" s="29">
        <f t="shared" si="13"/>
        <v>-56.5</v>
      </c>
      <c r="H126" s="16">
        <v>216.65</v>
      </c>
      <c r="I126" s="15">
        <f>H126/ISA_SI1!$H$9</f>
        <v>0.75186534790907522</v>
      </c>
      <c r="K126" s="23">
        <v>8.87931E-2</v>
      </c>
      <c r="L126" s="23">
        <f t="shared" si="15"/>
        <v>8.8792999999999997E-2</v>
      </c>
      <c r="M126" s="2">
        <f t="shared" si="11"/>
        <v>0</v>
      </c>
    </row>
    <row r="127" spans="1:13" x14ac:dyDescent="0.3">
      <c r="A127" s="6">
        <f t="shared" si="12"/>
        <v>16900</v>
      </c>
      <c r="C127" s="15">
        <v>0.11717</v>
      </c>
      <c r="D127" s="15">
        <f t="shared" si="14"/>
        <v>0.11716965161235894</v>
      </c>
      <c r="E127" s="2">
        <f t="shared" si="10"/>
        <v>0</v>
      </c>
      <c r="G127" s="29">
        <f t="shared" si="13"/>
        <v>-56.5</v>
      </c>
      <c r="H127" s="16">
        <v>216.65</v>
      </c>
      <c r="I127" s="15">
        <f>H127/ISA_SI1!$H$9</f>
        <v>0.75186534790907522</v>
      </c>
      <c r="K127" s="23">
        <v>8.8095800000000002E-2</v>
      </c>
      <c r="L127" s="23">
        <f t="shared" si="15"/>
        <v>8.8095999999999994E-2</v>
      </c>
      <c r="M127" s="2">
        <f t="shared" si="11"/>
        <v>0</v>
      </c>
    </row>
    <row r="128" spans="1:13" x14ac:dyDescent="0.3">
      <c r="A128" s="6">
        <f t="shared" si="12"/>
        <v>16950</v>
      </c>
      <c r="C128" s="15">
        <v>0.11624900000000001</v>
      </c>
      <c r="D128" s="15">
        <f t="shared" si="14"/>
        <v>0.11624946569952124</v>
      </c>
      <c r="E128" s="2">
        <f t="shared" si="10"/>
        <v>0</v>
      </c>
      <c r="G128" s="29">
        <f t="shared" si="13"/>
        <v>-56.5</v>
      </c>
      <c r="H128" s="16">
        <v>216.65</v>
      </c>
      <c r="I128" s="15">
        <f>H128/ISA_SI1!$H$9</f>
        <v>0.75186534790907522</v>
      </c>
      <c r="K128" s="23">
        <v>8.7403900000000007E-2</v>
      </c>
      <c r="L128" s="23">
        <f t="shared" si="15"/>
        <v>8.7403999999999996E-2</v>
      </c>
      <c r="M128" s="2">
        <f t="shared" si="11"/>
        <v>0</v>
      </c>
    </row>
    <row r="129" spans="1:13" x14ac:dyDescent="0.3">
      <c r="A129" s="6">
        <f t="shared" si="12"/>
        <v>17000</v>
      </c>
      <c r="C129" s="15">
        <v>0.11533599999999999</v>
      </c>
      <c r="D129" s="15">
        <f t="shared" si="14"/>
        <v>0.11533650642005265</v>
      </c>
      <c r="E129" s="2">
        <f t="shared" si="10"/>
        <v>0</v>
      </c>
      <c r="G129" s="29">
        <f t="shared" si="13"/>
        <v>-56.5</v>
      </c>
      <c r="H129" s="16">
        <v>216.65</v>
      </c>
      <c r="I129" s="15">
        <f>H129/ISA_SI1!$H$9</f>
        <v>0.75186534790907522</v>
      </c>
      <c r="K129" s="23">
        <v>8.6717500000000003E-2</v>
      </c>
      <c r="L129" s="23">
        <f t="shared" si="15"/>
        <v>8.6718000000000003E-2</v>
      </c>
      <c r="M129" s="2">
        <f t="shared" si="11"/>
        <v>0</v>
      </c>
    </row>
    <row r="130" spans="1:13" x14ac:dyDescent="0.3">
      <c r="A130" s="6">
        <f t="shared" si="12"/>
        <v>17050</v>
      </c>
      <c r="C130" s="15">
        <v>0.114431</v>
      </c>
      <c r="D130" s="15">
        <f t="shared" si="14"/>
        <v>0.11443071701995465</v>
      </c>
      <c r="E130" s="2">
        <f t="shared" si="10"/>
        <v>0</v>
      </c>
      <c r="G130" s="29">
        <f t="shared" si="13"/>
        <v>-56.5</v>
      </c>
      <c r="H130" s="16">
        <v>216.65</v>
      </c>
      <c r="I130" s="15">
        <f>H130/ISA_SI1!$H$9</f>
        <v>0.75186534790907522</v>
      </c>
      <c r="K130" s="23">
        <v>8.6036500000000002E-2</v>
      </c>
      <c r="L130" s="23">
        <f t="shared" si="15"/>
        <v>8.6036000000000001E-2</v>
      </c>
      <c r="M130" s="2">
        <f t="shared" si="11"/>
        <v>0</v>
      </c>
    </row>
    <row r="131" spans="1:13" x14ac:dyDescent="0.3">
      <c r="A131" s="6">
        <f t="shared" si="12"/>
        <v>17100</v>
      </c>
      <c r="C131" s="15">
        <v>0.11353200000000002</v>
      </c>
      <c r="D131" s="15">
        <f t="shared" si="14"/>
        <v>0.11353204119094354</v>
      </c>
      <c r="E131" s="2">
        <f t="shared" si="10"/>
        <v>0</v>
      </c>
      <c r="G131" s="29">
        <f t="shared" si="13"/>
        <v>-56.5</v>
      </c>
      <c r="H131" s="16">
        <v>216.65</v>
      </c>
      <c r="I131" s="15">
        <f>H131/ISA_SI1!$H$9</f>
        <v>0.75186534790907522</v>
      </c>
      <c r="K131" s="23">
        <v>8.5360800000000001E-2</v>
      </c>
      <c r="L131" s="23">
        <f t="shared" si="15"/>
        <v>8.5361000000000006E-2</v>
      </c>
      <c r="M131" s="2">
        <f t="shared" si="11"/>
        <v>0</v>
      </c>
    </row>
    <row r="132" spans="1:13" x14ac:dyDescent="0.3">
      <c r="A132" s="6">
        <f t="shared" si="12"/>
        <v>17150</v>
      </c>
      <c r="C132" s="15">
        <v>0.11264000000000002</v>
      </c>
      <c r="D132" s="15">
        <f t="shared" si="14"/>
        <v>0.1126404230669498</v>
      </c>
      <c r="E132" s="2">
        <f t="shared" si="10"/>
        <v>0</v>
      </c>
      <c r="G132" s="29">
        <f t="shared" si="13"/>
        <v>-56.5</v>
      </c>
      <c r="H132" s="16">
        <v>216.65</v>
      </c>
      <c r="I132" s="15">
        <f>H132/ISA_SI1!$H$9</f>
        <v>0.75186534790907522</v>
      </c>
      <c r="K132" s="23">
        <v>8.4690500000000002E-2</v>
      </c>
      <c r="L132" s="23">
        <f t="shared" si="15"/>
        <v>8.4690000000000001E-2</v>
      </c>
      <c r="M132" s="2">
        <f t="shared" si="11"/>
        <v>0</v>
      </c>
    </row>
    <row r="133" spans="1:13" x14ac:dyDescent="0.3">
      <c r="A133" s="6">
        <f t="shared" si="12"/>
        <v>17200</v>
      </c>
      <c r="C133" s="15">
        <v>0.11175600000000002</v>
      </c>
      <c r="D133" s="15">
        <f t="shared" si="14"/>
        <v>0.11175580722064517</v>
      </c>
      <c r="E133" s="2">
        <f t="shared" si="10"/>
        <v>0</v>
      </c>
      <c r="G133" s="29">
        <f t="shared" si="13"/>
        <v>-56.5</v>
      </c>
      <c r="H133" s="16">
        <v>216.65</v>
      </c>
      <c r="I133" s="15">
        <f>H133/ISA_SI1!$H$9</f>
        <v>0.75186534790907522</v>
      </c>
      <c r="K133" s="23">
        <v>8.40254E-2</v>
      </c>
      <c r="L133" s="23">
        <f t="shared" si="15"/>
        <v>8.4025000000000002E-2</v>
      </c>
      <c r="M133" s="2">
        <f t="shared" si="11"/>
        <v>0</v>
      </c>
    </row>
    <row r="134" spans="1:13" x14ac:dyDescent="0.3">
      <c r="A134" s="6">
        <f t="shared" si="12"/>
        <v>17250</v>
      </c>
      <c r="C134" s="15">
        <v>0.11087800000000002</v>
      </c>
      <c r="D134" s="15">
        <f t="shared" si="14"/>
        <v>0.11087813865999718</v>
      </c>
      <c r="E134" s="2">
        <f t="shared" si="10"/>
        <v>0</v>
      </c>
      <c r="G134" s="29">
        <f t="shared" si="13"/>
        <v>-56.5</v>
      </c>
      <c r="H134" s="16">
        <v>216.65</v>
      </c>
      <c r="I134" s="15">
        <f>H134/ISA_SI1!$H$9</f>
        <v>0.75186534790907522</v>
      </c>
      <c r="K134" s="23">
        <v>8.3365400000000006E-2</v>
      </c>
      <c r="L134" s="23">
        <f t="shared" si="15"/>
        <v>8.3364999999999995E-2</v>
      </c>
      <c r="M134" s="2">
        <f t="shared" si="11"/>
        <v>0</v>
      </c>
    </row>
    <row r="135" spans="1:13" x14ac:dyDescent="0.3">
      <c r="A135" s="6">
        <f t="shared" si="12"/>
        <v>17300</v>
      </c>
      <c r="C135" s="15">
        <v>0.11000700000000002</v>
      </c>
      <c r="D135" s="15">
        <f t="shared" si="14"/>
        <v>0.11000736282485055</v>
      </c>
      <c r="E135" s="2">
        <f t="shared" si="10"/>
        <v>0</v>
      </c>
      <c r="G135" s="29">
        <f t="shared" si="13"/>
        <v>-56.5</v>
      </c>
      <c r="H135" s="16">
        <v>216.65</v>
      </c>
      <c r="I135" s="15">
        <f>H135/ISA_SI1!$H$9</f>
        <v>0.75186534790907522</v>
      </c>
      <c r="K135" s="23">
        <v>8.2710800000000001E-2</v>
      </c>
      <c r="L135" s="23">
        <f t="shared" si="15"/>
        <v>8.2711000000000007E-2</v>
      </c>
      <c r="M135" s="2">
        <f t="shared" si="11"/>
        <v>0</v>
      </c>
    </row>
    <row r="136" spans="1:13" x14ac:dyDescent="0.3">
      <c r="A136" s="6">
        <f t="shared" si="12"/>
        <v>17350</v>
      </c>
      <c r="C136" s="15">
        <v>0.10914299999999999</v>
      </c>
      <c r="D136" s="15">
        <f t="shared" si="14"/>
        <v>0.10914342558353526</v>
      </c>
      <c r="E136" s="2">
        <f t="shared" si="10"/>
        <v>0</v>
      </c>
      <c r="G136" s="29">
        <f t="shared" si="13"/>
        <v>-56.5</v>
      </c>
      <c r="H136" s="16">
        <v>216.65</v>
      </c>
      <c r="I136" s="15">
        <f>H136/ISA_SI1!$H$9</f>
        <v>0.75186534790907522</v>
      </c>
      <c r="K136" s="23">
        <v>8.2061200000000001E-2</v>
      </c>
      <c r="L136" s="23">
        <f t="shared" si="15"/>
        <v>8.2060999999999995E-2</v>
      </c>
      <c r="M136" s="2">
        <f t="shared" si="11"/>
        <v>0</v>
      </c>
    </row>
    <row r="137" spans="1:13" x14ac:dyDescent="0.3">
      <c r="A137" s="6">
        <f t="shared" si="12"/>
        <v>17400</v>
      </c>
      <c r="C137" s="15">
        <v>0.10828599999999999</v>
      </c>
      <c r="D137" s="15">
        <f t="shared" ref="D137:D168" si="16">0.297076/EXP($Q$6*$A137-$Q$7)</f>
        <v>0.10828627322950179</v>
      </c>
      <c r="E137" s="2">
        <f t="shared" si="10"/>
        <v>0</v>
      </c>
      <c r="G137" s="29">
        <f t="shared" si="13"/>
        <v>-56.5</v>
      </c>
      <c r="H137" s="16">
        <v>216.65</v>
      </c>
      <c r="I137" s="15">
        <f>H137/ISA_SI1!$H$9</f>
        <v>0.75186534790907522</v>
      </c>
      <c r="K137" s="23">
        <v>8.1416699999999995E-2</v>
      </c>
      <c r="L137" s="23">
        <f t="shared" ref="L137:L168" si="17">ROUND(D137*I137,6)</f>
        <v>8.1417000000000003E-2</v>
      </c>
      <c r="M137" s="2">
        <f t="shared" si="11"/>
        <v>0</v>
      </c>
    </row>
    <row r="138" spans="1:13" x14ac:dyDescent="0.3">
      <c r="A138" s="6">
        <f t="shared" si="12"/>
        <v>17450</v>
      </c>
      <c r="C138" s="15">
        <v>0.107436</v>
      </c>
      <c r="D138" s="15">
        <f t="shared" si="16"/>
        <v>0.1074358524779821</v>
      </c>
      <c r="E138" s="2">
        <f t="shared" ref="E138:E189" si="18">ROUND(D138-C138,5)</f>
        <v>0</v>
      </c>
      <c r="G138" s="29">
        <f t="shared" si="13"/>
        <v>-56.5</v>
      </c>
      <c r="H138" s="16">
        <v>216.65</v>
      </c>
      <c r="I138" s="15">
        <f>H138/ISA_SI1!$H$9</f>
        <v>0.75186534790907522</v>
      </c>
      <c r="K138" s="23">
        <v>8.0777299999999996E-2</v>
      </c>
      <c r="L138" s="23">
        <f t="shared" si="17"/>
        <v>8.0777000000000002E-2</v>
      </c>
      <c r="M138" s="2">
        <f t="shared" ref="M138:M189" si="19">ROUND(L138-K138,5)</f>
        <v>0</v>
      </c>
    </row>
    <row r="139" spans="1:13" x14ac:dyDescent="0.3">
      <c r="A139" s="6">
        <f t="shared" ref="A139:A189" si="20">A138+50</f>
        <v>17500</v>
      </c>
      <c r="C139" s="15">
        <v>0.10659200000000001</v>
      </c>
      <c r="D139" s="15">
        <f t="shared" si="16"/>
        <v>0.1065921104626775</v>
      </c>
      <c r="E139" s="2">
        <f t="shared" si="18"/>
        <v>0</v>
      </c>
      <c r="G139" s="29">
        <f t="shared" ref="G139:G189" si="21">G138</f>
        <v>-56.5</v>
      </c>
      <c r="H139" s="16">
        <v>216.65</v>
      </c>
      <c r="I139" s="15">
        <f>H139/ISA_SI1!$H$9</f>
        <v>0.75186534790907522</v>
      </c>
      <c r="K139" s="23">
        <v>8.0142900000000003E-2</v>
      </c>
      <c r="L139" s="23">
        <f t="shared" si="17"/>
        <v>8.0143000000000006E-2</v>
      </c>
      <c r="M139" s="2">
        <f t="shared" si="19"/>
        <v>0</v>
      </c>
    </row>
    <row r="140" spans="1:13" x14ac:dyDescent="0.3">
      <c r="A140" s="6">
        <f t="shared" si="20"/>
        <v>17550</v>
      </c>
      <c r="C140" s="15">
        <v>0.105755</v>
      </c>
      <c r="D140" s="15">
        <f t="shared" si="16"/>
        <v>0.10575499473247212</v>
      </c>
      <c r="E140" s="2">
        <f t="shared" si="18"/>
        <v>0</v>
      </c>
      <c r="G140" s="29">
        <f t="shared" si="21"/>
        <v>-56.5</v>
      </c>
      <c r="H140" s="16">
        <v>216.65</v>
      </c>
      <c r="I140" s="15">
        <f>H140/ISA_SI1!$H$9</f>
        <v>0.75186534790907522</v>
      </c>
      <c r="K140" s="23">
        <v>7.9513500000000001E-2</v>
      </c>
      <c r="L140" s="23">
        <f t="shared" si="17"/>
        <v>7.9514000000000001E-2</v>
      </c>
      <c r="M140" s="2">
        <f t="shared" si="19"/>
        <v>0</v>
      </c>
    </row>
    <row r="141" spans="1:13" x14ac:dyDescent="0.3">
      <c r="A141" s="6">
        <f t="shared" si="20"/>
        <v>17600</v>
      </c>
      <c r="C141" s="15">
        <v>0.104924</v>
      </c>
      <c r="D141" s="15">
        <f t="shared" si="16"/>
        <v>0.10492445324817205</v>
      </c>
      <c r="E141" s="2">
        <f t="shared" si="18"/>
        <v>0</v>
      </c>
      <c r="G141" s="29">
        <f t="shared" si="21"/>
        <v>-56.5</v>
      </c>
      <c r="H141" s="16">
        <v>216.65</v>
      </c>
      <c r="I141" s="15">
        <f>H141/ISA_SI1!$H$9</f>
        <v>0.75186534790907522</v>
      </c>
      <c r="K141" s="23">
        <v>7.8889100000000004E-2</v>
      </c>
      <c r="L141" s="23">
        <f t="shared" si="17"/>
        <v>7.8889000000000001E-2</v>
      </c>
      <c r="M141" s="2">
        <f t="shared" si="19"/>
        <v>0</v>
      </c>
    </row>
    <row r="142" spans="1:13" x14ac:dyDescent="0.3">
      <c r="A142" s="6">
        <f t="shared" si="20"/>
        <v>17650</v>
      </c>
      <c r="C142" s="15">
        <v>0.1041</v>
      </c>
      <c r="D142" s="15">
        <f t="shared" si="16"/>
        <v>0.10410043437927083</v>
      </c>
      <c r="E142" s="2">
        <f t="shared" si="18"/>
        <v>0</v>
      </c>
      <c r="G142" s="29">
        <f t="shared" si="21"/>
        <v>-56.5</v>
      </c>
      <c r="H142" s="16">
        <v>216.65</v>
      </c>
      <c r="I142" s="15">
        <f>H142/ISA_SI1!$H$9</f>
        <v>0.75186534790907522</v>
      </c>
      <c r="K142" s="23">
        <v>7.8269500000000006E-2</v>
      </c>
      <c r="L142" s="23">
        <f t="shared" si="17"/>
        <v>7.8270000000000006E-2</v>
      </c>
      <c r="M142" s="2">
        <f t="shared" si="19"/>
        <v>0</v>
      </c>
    </row>
    <row r="143" spans="1:13" x14ac:dyDescent="0.3">
      <c r="A143" s="6">
        <f t="shared" si="20"/>
        <v>17700</v>
      </c>
      <c r="C143" s="15">
        <v>0.103283</v>
      </c>
      <c r="D143" s="15">
        <f t="shared" si="16"/>
        <v>0.10328288690073945</v>
      </c>
      <c r="E143" s="2">
        <f t="shared" si="18"/>
        <v>0</v>
      </c>
      <c r="G143" s="29">
        <f t="shared" si="21"/>
        <v>-56.5</v>
      </c>
      <c r="H143" s="16">
        <v>216.65</v>
      </c>
      <c r="I143" s="15">
        <f>H143/ISA_SI1!$H$9</f>
        <v>0.75186534790907522</v>
      </c>
      <c r="K143" s="23">
        <v>7.7654899999999999E-2</v>
      </c>
      <c r="L143" s="23">
        <f t="shared" si="17"/>
        <v>7.7655000000000002E-2</v>
      </c>
      <c r="M143" s="2">
        <f t="shared" si="19"/>
        <v>0</v>
      </c>
    </row>
    <row r="144" spans="1:13" x14ac:dyDescent="0.3">
      <c r="A144" s="6">
        <f t="shared" si="20"/>
        <v>17750</v>
      </c>
      <c r="C144" s="15">
        <v>0.10247200000000001</v>
      </c>
      <c r="D144" s="15">
        <f t="shared" si="16"/>
        <v>0.10247175998984193</v>
      </c>
      <c r="E144" s="2">
        <f t="shared" si="18"/>
        <v>0</v>
      </c>
      <c r="G144" s="29">
        <f t="shared" si="21"/>
        <v>-56.5</v>
      </c>
      <c r="H144" s="16">
        <v>216.65</v>
      </c>
      <c r="I144" s="15">
        <f>H144/ISA_SI1!$H$9</f>
        <v>0.75186534790907522</v>
      </c>
      <c r="K144" s="23">
        <v>7.7045000000000002E-2</v>
      </c>
      <c r="L144" s="23">
        <f t="shared" si="17"/>
        <v>7.7045000000000002E-2</v>
      </c>
      <c r="M144" s="2">
        <f t="shared" si="19"/>
        <v>0</v>
      </c>
    </row>
    <row r="145" spans="1:13" x14ac:dyDescent="0.3">
      <c r="A145" s="6">
        <f t="shared" si="20"/>
        <v>17800</v>
      </c>
      <c r="C145" s="15">
        <v>0.10166700000000001</v>
      </c>
      <c r="D145" s="15">
        <f t="shared" si="16"/>
        <v>0.10166700322297624</v>
      </c>
      <c r="E145" s="2">
        <f t="shared" si="18"/>
        <v>0</v>
      </c>
      <c r="G145" s="29">
        <f t="shared" si="21"/>
        <v>-56.5</v>
      </c>
      <c r="H145" s="16">
        <v>216.65</v>
      </c>
      <c r="I145" s="15">
        <f>H145/ISA_SI1!$H$9</f>
        <v>0.75186534790907522</v>
      </c>
      <c r="K145" s="23">
        <v>7.6439900000000005E-2</v>
      </c>
      <c r="L145" s="23">
        <f t="shared" si="17"/>
        <v>7.6439999999999994E-2</v>
      </c>
      <c r="M145" s="2">
        <f t="shared" si="19"/>
        <v>0</v>
      </c>
    </row>
    <row r="146" spans="1:13" x14ac:dyDescent="0.3">
      <c r="A146" s="6">
        <f t="shared" si="20"/>
        <v>17850</v>
      </c>
      <c r="C146" s="15">
        <v>0.10086900000000001</v>
      </c>
      <c r="D146" s="15">
        <f t="shared" si="16"/>
        <v>0.10086856657253956</v>
      </c>
      <c r="E146" s="2">
        <f t="shared" si="18"/>
        <v>0</v>
      </c>
      <c r="G146" s="29">
        <f t="shared" si="21"/>
        <v>-56.5</v>
      </c>
      <c r="H146" s="16">
        <v>216.65</v>
      </c>
      <c r="I146" s="15">
        <f>H146/ISA_SI1!$H$9</f>
        <v>0.75186534790907522</v>
      </c>
      <c r="K146" s="23">
        <v>7.5839599999999993E-2</v>
      </c>
      <c r="L146" s="23">
        <f t="shared" si="17"/>
        <v>7.5840000000000005E-2</v>
      </c>
      <c r="M146" s="2">
        <f t="shared" si="19"/>
        <v>0</v>
      </c>
    </row>
    <row r="147" spans="1:13" x14ac:dyDescent="0.3">
      <c r="A147" s="6">
        <f t="shared" si="20"/>
        <v>17900</v>
      </c>
      <c r="C147" s="15">
        <v>0.10007600000000001</v>
      </c>
      <c r="D147" s="15">
        <f t="shared" si="16"/>
        <v>0.10007640040381816</v>
      </c>
      <c r="E147" s="2">
        <f t="shared" si="18"/>
        <v>0</v>
      </c>
      <c r="G147" s="29">
        <f t="shared" si="21"/>
        <v>-56.5</v>
      </c>
      <c r="H147" s="16">
        <v>216.65</v>
      </c>
      <c r="I147" s="15">
        <f>H147/ISA_SI1!$H$9</f>
        <v>0.75186534790907522</v>
      </c>
      <c r="K147" s="23">
        <v>7.5244000000000005E-2</v>
      </c>
      <c r="L147" s="23">
        <f t="shared" si="17"/>
        <v>7.5244000000000005E-2</v>
      </c>
      <c r="M147" s="2">
        <f t="shared" si="19"/>
        <v>0</v>
      </c>
    </row>
    <row r="148" spans="1:13" x14ac:dyDescent="0.3">
      <c r="A148" s="6">
        <f t="shared" si="20"/>
        <v>17950</v>
      </c>
      <c r="C148" s="15">
        <v>9.9290500000000004E-2</v>
      </c>
      <c r="D148" s="15">
        <f t="shared" si="16"/>
        <v>9.9290455471902142E-2</v>
      </c>
      <c r="E148" s="2">
        <f t="shared" si="18"/>
        <v>0</v>
      </c>
      <c r="G148" s="29">
        <f t="shared" si="21"/>
        <v>-56.5</v>
      </c>
      <c r="H148" s="16">
        <v>216.65</v>
      </c>
      <c r="I148" s="15">
        <f>H148/ISA_SI1!$H$9</f>
        <v>0.75186534790907522</v>
      </c>
      <c r="K148" s="23">
        <v>7.4652999999999997E-2</v>
      </c>
      <c r="L148" s="23">
        <f t="shared" si="17"/>
        <v>7.4652999999999997E-2</v>
      </c>
      <c r="M148" s="2">
        <f t="shared" si="19"/>
        <v>0</v>
      </c>
    </row>
    <row r="149" spans="1:13" x14ac:dyDescent="0.3">
      <c r="A149" s="6">
        <f t="shared" si="20"/>
        <v>18000</v>
      </c>
      <c r="C149" s="15">
        <v>9.8510700000000007E-2</v>
      </c>
      <c r="D149" s="15">
        <f t="shared" si="16"/>
        <v>9.8510682918623985E-2</v>
      </c>
      <c r="E149" s="2">
        <f t="shared" si="18"/>
        <v>0</v>
      </c>
      <c r="G149" s="29">
        <f t="shared" si="21"/>
        <v>-56.5</v>
      </c>
      <c r="H149" s="16">
        <v>216.65</v>
      </c>
      <c r="I149" s="15">
        <f>H149/ISA_SI1!$H$9</f>
        <v>0.75186534790907522</v>
      </c>
      <c r="K149" s="23">
        <v>7.4066800000000002E-2</v>
      </c>
      <c r="L149" s="23">
        <f t="shared" si="17"/>
        <v>7.4066999999999994E-2</v>
      </c>
      <c r="M149" s="2">
        <f t="shared" si="19"/>
        <v>0</v>
      </c>
    </row>
    <row r="150" spans="1:13" x14ac:dyDescent="0.3">
      <c r="A150" s="6">
        <f t="shared" si="20"/>
        <v>18050</v>
      </c>
      <c r="C150" s="15">
        <v>9.7737099999999993E-2</v>
      </c>
      <c r="D150" s="15">
        <f t="shared" si="16"/>
        <v>9.7737034269521253E-2</v>
      </c>
      <c r="E150" s="2">
        <f t="shared" si="18"/>
        <v>0</v>
      </c>
      <c r="G150" s="29">
        <f t="shared" si="21"/>
        <v>-56.5</v>
      </c>
      <c r="H150" s="16">
        <v>216.65</v>
      </c>
      <c r="I150" s="15">
        <f>H150/ISA_SI1!$H$9</f>
        <v>0.75186534790907522</v>
      </c>
      <c r="K150" s="23">
        <v>7.3485099999999998E-2</v>
      </c>
      <c r="L150" s="23">
        <f t="shared" si="17"/>
        <v>7.3484999999999995E-2</v>
      </c>
      <c r="M150" s="2">
        <f t="shared" si="19"/>
        <v>0</v>
      </c>
    </row>
    <row r="151" spans="1:13" x14ac:dyDescent="0.3">
      <c r="A151" s="6">
        <f t="shared" si="20"/>
        <v>18100</v>
      </c>
      <c r="C151" s="15">
        <v>9.69695E-2</v>
      </c>
      <c r="D151" s="15">
        <f t="shared" si="16"/>
        <v>9.6969461430823287E-2</v>
      </c>
      <c r="E151" s="2">
        <f t="shared" si="18"/>
        <v>0</v>
      </c>
      <c r="G151" s="29">
        <f t="shared" si="21"/>
        <v>-56.5</v>
      </c>
      <c r="H151" s="16">
        <v>216.65</v>
      </c>
      <c r="I151" s="15">
        <f>H151/ISA_SI1!$H$9</f>
        <v>0.75186534790907522</v>
      </c>
      <c r="K151" s="23">
        <v>7.2908000000000001E-2</v>
      </c>
      <c r="L151" s="23">
        <f t="shared" si="17"/>
        <v>7.2908000000000001E-2</v>
      </c>
      <c r="M151" s="2">
        <f t="shared" si="19"/>
        <v>0</v>
      </c>
    </row>
    <row r="152" spans="1:13" x14ac:dyDescent="0.3">
      <c r="A152" s="6">
        <f t="shared" si="20"/>
        <v>18150</v>
      </c>
      <c r="C152" s="15">
        <v>9.6207999999999988E-2</v>
      </c>
      <c r="D152" s="15">
        <f t="shared" si="16"/>
        <v>9.6207916686461462E-2</v>
      </c>
      <c r="E152" s="2">
        <f t="shared" si="18"/>
        <v>0</v>
      </c>
      <c r="G152" s="29">
        <f t="shared" si="21"/>
        <v>-56.5</v>
      </c>
      <c r="H152" s="16">
        <v>216.65</v>
      </c>
      <c r="I152" s="15">
        <f>H152/ISA_SI1!$H$9</f>
        <v>0.75186534790907522</v>
      </c>
      <c r="K152" s="23">
        <v>7.2335499999999997E-2</v>
      </c>
      <c r="L152" s="23">
        <f t="shared" si="17"/>
        <v>7.2334999999999997E-2</v>
      </c>
      <c r="M152" s="2">
        <f t="shared" si="19"/>
        <v>0</v>
      </c>
    </row>
    <row r="153" spans="1:13" x14ac:dyDescent="0.3">
      <c r="A153" s="6">
        <f t="shared" si="20"/>
        <v>18200</v>
      </c>
      <c r="C153" s="15">
        <v>9.5452399999999993E-2</v>
      </c>
      <c r="D153" s="15">
        <f t="shared" si="16"/>
        <v>9.545235269510273E-2</v>
      </c>
      <c r="E153" s="2">
        <f t="shared" si="18"/>
        <v>0</v>
      </c>
      <c r="G153" s="29">
        <f t="shared" si="21"/>
        <v>-56.5</v>
      </c>
      <c r="H153" s="16">
        <v>216.65</v>
      </c>
      <c r="I153" s="15">
        <f>H153/ISA_SI1!$H$9</f>
        <v>0.75186534790907522</v>
      </c>
      <c r="K153" s="23">
        <v>7.1767399999999995E-2</v>
      </c>
      <c r="L153" s="23">
        <f t="shared" si="17"/>
        <v>7.1766999999999997E-2</v>
      </c>
      <c r="M153" s="2">
        <f t="shared" si="19"/>
        <v>0</v>
      </c>
    </row>
    <row r="154" spans="1:13" x14ac:dyDescent="0.3">
      <c r="A154" s="6">
        <f t="shared" si="20"/>
        <v>18250</v>
      </c>
      <c r="C154" s="15">
        <v>9.4702800000000004E-2</v>
      </c>
      <c r="D154" s="15">
        <f t="shared" si="16"/>
        <v>9.4702722487206931E-2</v>
      </c>
      <c r="E154" s="2">
        <f t="shared" si="18"/>
        <v>0</v>
      </c>
      <c r="G154" s="29">
        <f t="shared" si="21"/>
        <v>-56.5</v>
      </c>
      <c r="H154" s="16">
        <v>216.65</v>
      </c>
      <c r="I154" s="15">
        <f>H154/ISA_SI1!$H$9</f>
        <v>0.75186534790907522</v>
      </c>
      <c r="K154" s="23">
        <v>7.1203799999999998E-2</v>
      </c>
      <c r="L154" s="23">
        <f t="shared" si="17"/>
        <v>7.1204000000000003E-2</v>
      </c>
      <c r="M154" s="2">
        <f t="shared" si="19"/>
        <v>0</v>
      </c>
    </row>
    <row r="155" spans="1:13" x14ac:dyDescent="0.3">
      <c r="A155" s="6">
        <f t="shared" si="20"/>
        <v>18300</v>
      </c>
      <c r="C155" s="15">
        <v>9.3959000000000001E-2</v>
      </c>
      <c r="D155" s="15">
        <f t="shared" si="16"/>
        <v>9.3958979462106809E-2</v>
      </c>
      <c r="E155" s="2">
        <f t="shared" si="18"/>
        <v>0</v>
      </c>
      <c r="G155" s="29">
        <f t="shared" si="21"/>
        <v>-56.5</v>
      </c>
      <c r="H155" s="16">
        <v>216.65</v>
      </c>
      <c r="I155" s="15">
        <f>H155/ISA_SI1!$H$9</f>
        <v>0.75186534790907522</v>
      </c>
      <c r="K155" s="23">
        <v>7.0644600000000002E-2</v>
      </c>
      <c r="L155" s="23">
        <f t="shared" si="17"/>
        <v>7.0644999999999999E-2</v>
      </c>
      <c r="M155" s="2">
        <f t="shared" si="19"/>
        <v>0</v>
      </c>
    </row>
    <row r="156" spans="1:13" x14ac:dyDescent="0.3">
      <c r="A156" s="6">
        <f t="shared" si="20"/>
        <v>18350</v>
      </c>
      <c r="C156" s="15">
        <v>9.3221100000000001E-2</v>
      </c>
      <c r="D156" s="15">
        <f t="shared" si="16"/>
        <v>9.322107738511097E-2</v>
      </c>
      <c r="E156" s="2">
        <f t="shared" si="18"/>
        <v>0</v>
      </c>
      <c r="G156" s="29">
        <f t="shared" si="21"/>
        <v>-56.5</v>
      </c>
      <c r="H156" s="16">
        <v>216.65</v>
      </c>
      <c r="I156" s="15">
        <f>H156/ISA_SI1!$H$9</f>
        <v>0.75186534790907522</v>
      </c>
      <c r="K156" s="23">
        <v>7.0089700000000005E-2</v>
      </c>
      <c r="L156" s="23">
        <f t="shared" si="17"/>
        <v>7.009E-2</v>
      </c>
      <c r="M156" s="2">
        <f t="shared" si="19"/>
        <v>0</v>
      </c>
    </row>
    <row r="157" spans="1:13" x14ac:dyDescent="0.3">
      <c r="A157" s="6">
        <f t="shared" si="20"/>
        <v>18400</v>
      </c>
      <c r="C157" s="15">
        <v>9.2489000000000016E-2</v>
      </c>
      <c r="D157" s="15">
        <f t="shared" si="16"/>
        <v>9.2488970384629929E-2</v>
      </c>
      <c r="E157" s="2">
        <f t="shared" si="18"/>
        <v>0</v>
      </c>
      <c r="G157" s="29">
        <f t="shared" si="21"/>
        <v>-56.5</v>
      </c>
      <c r="H157" s="16">
        <v>216.65</v>
      </c>
      <c r="I157" s="15">
        <f>H157/ISA_SI1!$H$9</f>
        <v>0.75186534790907522</v>
      </c>
      <c r="K157" s="23">
        <v>6.9539299999999998E-2</v>
      </c>
      <c r="L157" s="23">
        <f t="shared" si="17"/>
        <v>6.9539000000000004E-2</v>
      </c>
      <c r="M157" s="2">
        <f t="shared" si="19"/>
        <v>0</v>
      </c>
    </row>
    <row r="158" spans="1:13" x14ac:dyDescent="0.3">
      <c r="A158" s="6">
        <f t="shared" si="20"/>
        <v>18450</v>
      </c>
      <c r="C158" s="15">
        <v>9.1762700000000003E-2</v>
      </c>
      <c r="D158" s="15">
        <f t="shared" si="16"/>
        <v>9.176261294932439E-2</v>
      </c>
      <c r="E158" s="2">
        <f t="shared" si="18"/>
        <v>0</v>
      </c>
      <c r="G158" s="29">
        <f t="shared" si="21"/>
        <v>-56.5</v>
      </c>
      <c r="H158" s="16">
        <v>216.65</v>
      </c>
      <c r="I158" s="15">
        <f>H158/ISA_SI1!$H$9</f>
        <v>0.75186534790907522</v>
      </c>
      <c r="K158" s="23">
        <v>6.8993100000000002E-2</v>
      </c>
      <c r="L158" s="23">
        <f t="shared" si="17"/>
        <v>6.8992999999999999E-2</v>
      </c>
      <c r="M158" s="2">
        <f t="shared" si="19"/>
        <v>0</v>
      </c>
    </row>
    <row r="159" spans="1:13" x14ac:dyDescent="0.3">
      <c r="A159" s="6">
        <f t="shared" si="20"/>
        <v>18500</v>
      </c>
      <c r="C159" s="15">
        <v>9.1042000000000012E-2</v>
      </c>
      <c r="D159" s="15">
        <f t="shared" si="16"/>
        <v>9.1041959925275945E-2</v>
      </c>
      <c r="E159" s="2">
        <f t="shared" si="18"/>
        <v>0</v>
      </c>
      <c r="G159" s="29">
        <f t="shared" si="21"/>
        <v>-56.5</v>
      </c>
      <c r="H159" s="16">
        <v>216.65</v>
      </c>
      <c r="I159" s="15">
        <f>H159/ISA_SI1!$H$9</f>
        <v>0.75186534790907522</v>
      </c>
      <c r="K159" s="23">
        <v>6.8451300000000007E-2</v>
      </c>
      <c r="L159" s="23">
        <f t="shared" si="17"/>
        <v>6.8450999999999998E-2</v>
      </c>
      <c r="M159" s="2">
        <f t="shared" si="19"/>
        <v>0</v>
      </c>
    </row>
    <row r="160" spans="1:13" x14ac:dyDescent="0.3">
      <c r="A160" s="6">
        <f t="shared" si="20"/>
        <v>18550</v>
      </c>
      <c r="C160" s="15">
        <v>9.0327000000000005E-2</v>
      </c>
      <c r="D160" s="15">
        <f t="shared" si="16"/>
        <v>9.0326966513180354E-2</v>
      </c>
      <c r="E160" s="2">
        <f t="shared" si="18"/>
        <v>0</v>
      </c>
      <c r="G160" s="29">
        <f t="shared" si="21"/>
        <v>-56.5</v>
      </c>
      <c r="H160" s="16">
        <v>216.65</v>
      </c>
      <c r="I160" s="15">
        <f>H160/ISA_SI1!$H$9</f>
        <v>0.75186534790907522</v>
      </c>
      <c r="K160" s="23">
        <v>6.7913699999999994E-2</v>
      </c>
      <c r="L160" s="23">
        <f t="shared" si="17"/>
        <v>6.7914000000000002E-2</v>
      </c>
      <c r="M160" s="2">
        <f t="shared" si="19"/>
        <v>0</v>
      </c>
    </row>
    <row r="161" spans="1:13" x14ac:dyDescent="0.3">
      <c r="A161" s="6">
        <f t="shared" si="20"/>
        <v>18600</v>
      </c>
      <c r="C161" s="15">
        <v>8.9617600000000006E-2</v>
      </c>
      <c r="D161" s="15">
        <f t="shared" si="16"/>
        <v>8.9617588265562334E-2</v>
      </c>
      <c r="E161" s="2">
        <f t="shared" si="18"/>
        <v>0</v>
      </c>
      <c r="G161" s="29">
        <f t="shared" si="21"/>
        <v>-56.5</v>
      </c>
      <c r="H161" s="16">
        <v>216.65</v>
      </c>
      <c r="I161" s="15">
        <f>H161/ISA_SI1!$H$9</f>
        <v>0.75186534790907522</v>
      </c>
      <c r="K161" s="23">
        <v>6.7380399999999993E-2</v>
      </c>
      <c r="L161" s="23">
        <f t="shared" si="17"/>
        <v>6.7379999999999995E-2</v>
      </c>
      <c r="M161" s="2">
        <f t="shared" si="19"/>
        <v>0</v>
      </c>
    </row>
    <row r="162" spans="1:13" x14ac:dyDescent="0.3">
      <c r="A162" s="6">
        <f t="shared" si="20"/>
        <v>18650</v>
      </c>
      <c r="C162" s="15">
        <v>8.8913800000000001E-2</v>
      </c>
      <c r="D162" s="15">
        <f t="shared" si="16"/>
        <v>8.8913781084012572E-2</v>
      </c>
      <c r="E162" s="2">
        <f t="shared" si="18"/>
        <v>0</v>
      </c>
      <c r="G162" s="29">
        <f t="shared" si="21"/>
        <v>-56.5</v>
      </c>
      <c r="H162" s="16">
        <v>216.65</v>
      </c>
      <c r="I162" s="15">
        <f>H162/ISA_SI1!$H$9</f>
        <v>0.75186534790907522</v>
      </c>
      <c r="K162" s="23">
        <v>6.68512E-2</v>
      </c>
      <c r="L162" s="23">
        <f t="shared" si="17"/>
        <v>6.6850999999999994E-2</v>
      </c>
      <c r="M162" s="2">
        <f t="shared" si="19"/>
        <v>0</v>
      </c>
    </row>
    <row r="163" spans="1:13" x14ac:dyDescent="0.3">
      <c r="A163" s="6">
        <f t="shared" si="20"/>
        <v>18700</v>
      </c>
      <c r="C163" s="15">
        <v>8.8215600000000005E-2</v>
      </c>
      <c r="D163" s="15">
        <f t="shared" si="16"/>
        <v>8.8215501216446515E-2</v>
      </c>
      <c r="E163" s="2">
        <f t="shared" si="18"/>
        <v>0</v>
      </c>
      <c r="G163" s="29">
        <f t="shared" si="21"/>
        <v>-56.5</v>
      </c>
      <c r="H163" s="16">
        <v>216.65</v>
      </c>
      <c r="I163" s="15">
        <f>H163/ISA_SI1!$H$9</f>
        <v>0.75186534790907522</v>
      </c>
      <c r="K163" s="23">
        <v>6.6326300000000005E-2</v>
      </c>
      <c r="L163" s="23">
        <f t="shared" si="17"/>
        <v>6.6325999999999996E-2</v>
      </c>
      <c r="M163" s="2">
        <f t="shared" si="19"/>
        <v>0</v>
      </c>
    </row>
    <row r="164" spans="1:13" x14ac:dyDescent="0.3">
      <c r="A164" s="6">
        <f t="shared" si="20"/>
        <v>18750</v>
      </c>
      <c r="C164" s="15">
        <v>8.7522800000000012E-2</v>
      </c>
      <c r="D164" s="15">
        <f t="shared" si="16"/>
        <v>8.7522705254384187E-2</v>
      </c>
      <c r="E164" s="2">
        <f t="shared" si="18"/>
        <v>0</v>
      </c>
      <c r="G164" s="29">
        <f t="shared" si="21"/>
        <v>-56.5</v>
      </c>
      <c r="H164" s="16">
        <v>216.65</v>
      </c>
      <c r="I164" s="15">
        <f>H164/ISA_SI1!$H$9</f>
        <v>0.75186534790907522</v>
      </c>
      <c r="K164" s="23">
        <v>6.58054E-2</v>
      </c>
      <c r="L164" s="23">
        <f t="shared" si="17"/>
        <v>6.5805000000000002E-2</v>
      </c>
      <c r="M164" s="2">
        <f t="shared" si="19"/>
        <v>0</v>
      </c>
    </row>
    <row r="165" spans="1:13" x14ac:dyDescent="0.3">
      <c r="A165" s="6">
        <f t="shared" si="20"/>
        <v>18800</v>
      </c>
      <c r="C165" s="15">
        <v>8.6835400000000007E-2</v>
      </c>
      <c r="D165" s="15">
        <f t="shared" si="16"/>
        <v>8.6835350130252051E-2</v>
      </c>
      <c r="E165" s="2">
        <f t="shared" si="18"/>
        <v>0</v>
      </c>
      <c r="G165" s="29">
        <f t="shared" si="21"/>
        <v>-56.5</v>
      </c>
      <c r="H165" s="16">
        <v>216.65</v>
      </c>
      <c r="I165" s="15">
        <f>H165/ISA_SI1!$H$9</f>
        <v>0.75186534790907522</v>
      </c>
      <c r="K165" s="23">
        <v>6.5288499999999999E-2</v>
      </c>
      <c r="L165" s="23">
        <f t="shared" si="17"/>
        <v>6.5287999999999999E-2</v>
      </c>
      <c r="M165" s="2">
        <f t="shared" si="19"/>
        <v>0</v>
      </c>
    </row>
    <row r="166" spans="1:13" x14ac:dyDescent="0.3">
      <c r="A166" s="6">
        <f t="shared" si="20"/>
        <v>18850</v>
      </c>
      <c r="C166" s="15">
        <v>8.6153499999999994E-2</v>
      </c>
      <c r="D166" s="15">
        <f t="shared" si="16"/>
        <v>8.6153393114705587E-2</v>
      </c>
      <c r="E166" s="2">
        <f t="shared" si="18"/>
        <v>0</v>
      </c>
      <c r="G166" s="29">
        <f t="shared" si="21"/>
        <v>-56.5</v>
      </c>
      <c r="H166" s="16">
        <v>216.65</v>
      </c>
      <c r="I166" s="15">
        <f>H166/ISA_SI1!$H$9</f>
        <v>0.75186534790907522</v>
      </c>
      <c r="K166" s="23">
        <v>6.4775799999999994E-2</v>
      </c>
      <c r="L166" s="23">
        <f t="shared" si="17"/>
        <v>6.4776E-2</v>
      </c>
      <c r="M166" s="2">
        <f t="shared" si="19"/>
        <v>0</v>
      </c>
    </row>
    <row r="167" spans="1:13" x14ac:dyDescent="0.3">
      <c r="A167" s="6">
        <f t="shared" si="20"/>
        <v>18900</v>
      </c>
      <c r="C167" s="15">
        <v>8.5476899999999995E-2</v>
      </c>
      <c r="D167" s="15">
        <f t="shared" si="16"/>
        <v>8.5476791813972858E-2</v>
      </c>
      <c r="E167" s="2">
        <f t="shared" si="18"/>
        <v>0</v>
      </c>
      <c r="G167" s="29">
        <f t="shared" si="21"/>
        <v>-56.5</v>
      </c>
      <c r="H167" s="16">
        <v>216.65</v>
      </c>
      <c r="I167" s="15">
        <f>H167/ISA_SI1!$H$9</f>
        <v>0.75186534790907522</v>
      </c>
      <c r="K167" s="23">
        <v>6.4267099999999994E-2</v>
      </c>
      <c r="L167" s="23">
        <f t="shared" si="17"/>
        <v>6.4267000000000005E-2</v>
      </c>
      <c r="M167" s="2">
        <f t="shared" si="19"/>
        <v>0</v>
      </c>
    </row>
    <row r="168" spans="1:13" x14ac:dyDescent="0.3">
      <c r="A168" s="6">
        <f t="shared" si="20"/>
        <v>18950</v>
      </c>
      <c r="C168" s="17">
        <v>8.4805600000000009E-2</v>
      </c>
      <c r="D168" s="15">
        <f t="shared" si="16"/>
        <v>8.4805504167219437E-2</v>
      </c>
      <c r="E168" s="2">
        <f t="shared" si="18"/>
        <v>0</v>
      </c>
      <c r="G168" s="29">
        <f t="shared" si="21"/>
        <v>-56.5</v>
      </c>
      <c r="H168" s="16">
        <v>216.65</v>
      </c>
      <c r="I168" s="15">
        <f>H168/ISA_SI1!$H$9</f>
        <v>0.75186534790907522</v>
      </c>
      <c r="K168" s="33">
        <v>6.3762299999999994E-2</v>
      </c>
      <c r="L168" s="23">
        <f t="shared" si="17"/>
        <v>6.3761999999999999E-2</v>
      </c>
      <c r="M168" s="2">
        <f t="shared" si="19"/>
        <v>0</v>
      </c>
    </row>
    <row r="169" spans="1:13" x14ac:dyDescent="0.3">
      <c r="A169" s="6">
        <f t="shared" si="20"/>
        <v>19000</v>
      </c>
      <c r="C169" s="17">
        <v>8.4139599999999995E-2</v>
      </c>
      <c r="D169" s="15">
        <f t="shared" ref="D169:D189" si="22">0.297076/EXP($Q$6*$A169-$Q$7)</f>
        <v>8.4139488443933458E-2</v>
      </c>
      <c r="E169" s="2">
        <f t="shared" si="18"/>
        <v>0</v>
      </c>
      <c r="G169" s="29">
        <f t="shared" si="21"/>
        <v>-56.5</v>
      </c>
      <c r="H169" s="16">
        <v>216.65</v>
      </c>
      <c r="I169" s="15">
        <f>H169/ISA_SI1!$H$9</f>
        <v>0.75186534790907522</v>
      </c>
      <c r="K169" s="33">
        <v>6.3261600000000001E-2</v>
      </c>
      <c r="L169" s="23">
        <f t="shared" ref="L169:L189" si="23">ROUND(D169*I169,6)</f>
        <v>6.3261999999999999E-2</v>
      </c>
      <c r="M169" s="2">
        <f t="shared" si="19"/>
        <v>0</v>
      </c>
    </row>
    <row r="170" spans="1:13" x14ac:dyDescent="0.3">
      <c r="A170" s="6">
        <f t="shared" si="20"/>
        <v>19050</v>
      </c>
      <c r="C170" s="17">
        <v>8.3478800000000006E-2</v>
      </c>
      <c r="D170" s="15">
        <f t="shared" si="22"/>
        <v>8.3478703241331456E-2</v>
      </c>
      <c r="E170" s="2">
        <f t="shared" si="18"/>
        <v>0</v>
      </c>
      <c r="G170" s="29">
        <f t="shared" si="21"/>
        <v>-56.5</v>
      </c>
      <c r="H170" s="16">
        <v>216.65</v>
      </c>
      <c r="I170" s="15">
        <f>H170/ISA_SI1!$H$9</f>
        <v>0.75186534790907522</v>
      </c>
      <c r="K170" s="33">
        <v>6.2764799999999996E-2</v>
      </c>
      <c r="L170" s="23">
        <f t="shared" si="23"/>
        <v>6.2765000000000001E-2</v>
      </c>
      <c r="M170" s="2">
        <f t="shared" si="19"/>
        <v>0</v>
      </c>
    </row>
    <row r="171" spans="1:13" x14ac:dyDescent="0.3">
      <c r="A171" s="6">
        <f t="shared" si="20"/>
        <v>19100</v>
      </c>
      <c r="C171" s="17">
        <v>8.28232E-2</v>
      </c>
      <c r="D171" s="15">
        <f t="shared" si="22"/>
        <v>8.2823107481784702E-2</v>
      </c>
      <c r="E171" s="2">
        <f t="shared" si="18"/>
        <v>0</v>
      </c>
      <c r="G171" s="29">
        <f t="shared" si="21"/>
        <v>-56.5</v>
      </c>
      <c r="H171" s="16">
        <v>216.65</v>
      </c>
      <c r="I171" s="15">
        <f>H171/ISA_SI1!$H$9</f>
        <v>0.75186534790907522</v>
      </c>
      <c r="K171" s="33">
        <v>6.2271899999999998E-2</v>
      </c>
      <c r="L171" s="23">
        <f t="shared" si="23"/>
        <v>6.2272000000000001E-2</v>
      </c>
      <c r="M171" s="2">
        <f t="shared" si="19"/>
        <v>0</v>
      </c>
    </row>
    <row r="172" spans="1:13" x14ac:dyDescent="0.3">
      <c r="A172" s="6">
        <f t="shared" si="20"/>
        <v>19150</v>
      </c>
      <c r="C172" s="17">
        <v>8.2172699999999987E-2</v>
      </c>
      <c r="D172" s="15">
        <f t="shared" si="22"/>
        <v>8.2172660410265552E-2</v>
      </c>
      <c r="E172" s="2">
        <f t="shared" si="18"/>
        <v>0</v>
      </c>
      <c r="G172" s="29">
        <f t="shared" si="21"/>
        <v>-56.5</v>
      </c>
      <c r="H172" s="16">
        <v>216.65</v>
      </c>
      <c r="I172" s="15">
        <f>H172/ISA_SI1!$H$9</f>
        <v>0.75186534790907522</v>
      </c>
      <c r="K172" s="33">
        <v>6.1782900000000002E-2</v>
      </c>
      <c r="L172" s="23">
        <f t="shared" si="23"/>
        <v>6.1782999999999998E-2</v>
      </c>
      <c r="M172" s="2">
        <f t="shared" si="19"/>
        <v>0</v>
      </c>
    </row>
    <row r="173" spans="1:13" x14ac:dyDescent="0.3">
      <c r="A173" s="6">
        <f t="shared" si="20"/>
        <v>19200</v>
      </c>
      <c r="C173" s="17">
        <v>8.15274E-2</v>
      </c>
      <c r="D173" s="15">
        <f t="shared" si="22"/>
        <v>8.1527321591813792E-2</v>
      </c>
      <c r="E173" s="2">
        <f t="shared" si="18"/>
        <v>0</v>
      </c>
      <c r="G173" s="29">
        <f t="shared" si="21"/>
        <v>-56.5</v>
      </c>
      <c r="H173" s="16">
        <v>216.65</v>
      </c>
      <c r="I173" s="15">
        <f>H173/ISA_SI1!$H$9</f>
        <v>0.75186534790907522</v>
      </c>
      <c r="K173" s="33">
        <v>6.1297600000000001E-2</v>
      </c>
      <c r="L173" s="23">
        <f t="shared" si="23"/>
        <v>6.1297999999999998E-2</v>
      </c>
      <c r="M173" s="2">
        <f t="shared" si="19"/>
        <v>0</v>
      </c>
    </row>
    <row r="174" spans="1:13" x14ac:dyDescent="0.3">
      <c r="A174" s="6">
        <f t="shared" si="20"/>
        <v>19250</v>
      </c>
      <c r="C174" s="17">
        <v>8.0887100000000003E-2</v>
      </c>
      <c r="D174" s="15">
        <f t="shared" si="22"/>
        <v>8.0887050909023234E-2</v>
      </c>
      <c r="E174" s="2">
        <f t="shared" si="18"/>
        <v>0</v>
      </c>
      <c r="G174" s="29">
        <f t="shared" si="21"/>
        <v>-56.5</v>
      </c>
      <c r="H174" s="16">
        <v>216.65</v>
      </c>
      <c r="I174" s="15">
        <f>H174/ISA_SI1!$H$9</f>
        <v>0.75186534790907522</v>
      </c>
      <c r="K174" s="33">
        <v>6.0816299999999997E-2</v>
      </c>
      <c r="L174" s="23">
        <f t="shared" si="23"/>
        <v>6.0816000000000002E-2</v>
      </c>
      <c r="M174" s="2">
        <f t="shared" si="19"/>
        <v>0</v>
      </c>
    </row>
    <row r="175" spans="1:13" x14ac:dyDescent="0.3">
      <c r="A175" s="6">
        <f t="shared" si="20"/>
        <v>19300</v>
      </c>
      <c r="C175" s="17">
        <v>8.0251900000000001E-2</v>
      </c>
      <c r="D175" s="15">
        <f t="shared" si="22"/>
        <v>8.025180855954768E-2</v>
      </c>
      <c r="E175" s="2">
        <f t="shared" si="18"/>
        <v>0</v>
      </c>
      <c r="G175" s="29">
        <f t="shared" si="21"/>
        <v>-56.5</v>
      </c>
      <c r="H175" s="16">
        <v>216.65</v>
      </c>
      <c r="I175" s="15">
        <f>H175/ISA_SI1!$H$9</f>
        <v>0.75186534790907522</v>
      </c>
      <c r="K175" s="33">
        <v>6.0338599999999999E-2</v>
      </c>
      <c r="L175" s="23">
        <f t="shared" si="23"/>
        <v>6.0338999999999997E-2</v>
      </c>
      <c r="M175" s="2">
        <f t="shared" si="19"/>
        <v>0</v>
      </c>
    </row>
    <row r="176" spans="1:13" x14ac:dyDescent="0.3">
      <c r="A176" s="6">
        <f t="shared" si="20"/>
        <v>19350</v>
      </c>
      <c r="C176" s="17">
        <v>7.9621600000000001E-2</v>
      </c>
      <c r="D176" s="15">
        <f t="shared" si="22"/>
        <v>7.9621555053626586E-2</v>
      </c>
      <c r="E176" s="2">
        <f t="shared" si="18"/>
        <v>0</v>
      </c>
      <c r="G176" s="29">
        <f t="shared" si="21"/>
        <v>-56.5</v>
      </c>
      <c r="H176" s="16">
        <v>216.65</v>
      </c>
      <c r="I176" s="15">
        <f>H176/ISA_SI1!$H$9</f>
        <v>0.75186534790907522</v>
      </c>
      <c r="K176" s="33">
        <v>5.9864800000000003E-2</v>
      </c>
      <c r="L176" s="23">
        <f t="shared" si="23"/>
        <v>5.9865000000000002E-2</v>
      </c>
      <c r="M176" s="2">
        <f t="shared" si="19"/>
        <v>0</v>
      </c>
    </row>
    <row r="177" spans="1:13" x14ac:dyDescent="0.3">
      <c r="A177" s="6">
        <f t="shared" si="20"/>
        <v>19400</v>
      </c>
      <c r="C177" s="17">
        <v>7.8996300000000005E-2</v>
      </c>
      <c r="D177" s="15">
        <f t="shared" si="22"/>
        <v>7.8996251211630245E-2</v>
      </c>
      <c r="E177" s="2">
        <f t="shared" si="18"/>
        <v>0</v>
      </c>
      <c r="G177" s="29">
        <f t="shared" si="21"/>
        <v>-56.5</v>
      </c>
      <c r="H177" s="16">
        <v>216.65</v>
      </c>
      <c r="I177" s="15">
        <f>H177/ISA_SI1!$H$9</f>
        <v>0.75186534790907522</v>
      </c>
      <c r="K177" s="33">
        <v>5.9394599999999999E-2</v>
      </c>
      <c r="L177" s="23">
        <f t="shared" si="23"/>
        <v>5.9395000000000003E-2</v>
      </c>
      <c r="M177" s="2">
        <f t="shared" si="19"/>
        <v>0</v>
      </c>
    </row>
    <row r="178" spans="1:13" x14ac:dyDescent="0.3">
      <c r="A178" s="6">
        <f t="shared" si="20"/>
        <v>19450</v>
      </c>
      <c r="C178" s="17">
        <v>7.8375899999999998E-2</v>
      </c>
      <c r="D178" s="15">
        <f t="shared" si="22"/>
        <v>7.837585816162429E-2</v>
      </c>
      <c r="E178" s="2">
        <f t="shared" si="18"/>
        <v>0</v>
      </c>
      <c r="G178" s="29">
        <f t="shared" si="21"/>
        <v>-56.5</v>
      </c>
      <c r="H178" s="16">
        <v>216.65</v>
      </c>
      <c r="I178" s="15">
        <f>H178/ISA_SI1!$H$9</f>
        <v>0.75186534790907522</v>
      </c>
      <c r="K178" s="33">
        <v>5.89282E-2</v>
      </c>
      <c r="L178" s="23">
        <f t="shared" si="23"/>
        <v>5.8928000000000001E-2</v>
      </c>
      <c r="M178" s="2">
        <f t="shared" si="19"/>
        <v>0</v>
      </c>
    </row>
    <row r="179" spans="1:13" x14ac:dyDescent="0.3">
      <c r="A179" s="6">
        <f t="shared" si="20"/>
        <v>19500</v>
      </c>
      <c r="C179" s="17">
        <v>7.7760400000000007E-2</v>
      </c>
      <c r="D179" s="15">
        <f t="shared" si="22"/>
        <v>7.7760337336952937E-2</v>
      </c>
      <c r="E179" s="2">
        <f t="shared" si="18"/>
        <v>0</v>
      </c>
      <c r="G179" s="29">
        <f t="shared" si="21"/>
        <v>-56.5</v>
      </c>
      <c r="H179" s="16">
        <v>216.65</v>
      </c>
      <c r="I179" s="15">
        <f>H179/ISA_SI1!$H$9</f>
        <v>0.75186534790907522</v>
      </c>
      <c r="K179" s="33">
        <v>5.8465299999999998E-2</v>
      </c>
      <c r="L179" s="23">
        <f t="shared" si="23"/>
        <v>5.8465000000000003E-2</v>
      </c>
      <c r="M179" s="2">
        <f t="shared" si="19"/>
        <v>0</v>
      </c>
    </row>
    <row r="180" spans="1:13" x14ac:dyDescent="0.3">
      <c r="A180" s="6">
        <f t="shared" si="20"/>
        <v>19550</v>
      </c>
      <c r="C180" s="17">
        <v>7.7149700000000002E-2</v>
      </c>
      <c r="D180" s="15">
        <f t="shared" si="22"/>
        <v>7.7149650473841827E-2</v>
      </c>
      <c r="E180" s="2">
        <f t="shared" si="18"/>
        <v>0</v>
      </c>
      <c r="G180" s="29">
        <f t="shared" si="21"/>
        <v>-56.5</v>
      </c>
      <c r="H180" s="16">
        <v>216.65</v>
      </c>
      <c r="I180" s="15">
        <f>H180/ISA_SI1!$H$9</f>
        <v>0.75186534790907522</v>
      </c>
      <c r="K180" s="33">
        <v>5.8006200000000001E-2</v>
      </c>
      <c r="L180" s="23">
        <f t="shared" si="23"/>
        <v>5.8006000000000002E-2</v>
      </c>
      <c r="M180" s="2">
        <f t="shared" si="19"/>
        <v>0</v>
      </c>
    </row>
    <row r="181" spans="1:13" x14ac:dyDescent="0.3">
      <c r="A181" s="6">
        <f t="shared" si="20"/>
        <v>19600</v>
      </c>
      <c r="C181" s="17">
        <v>7.6543799999999995E-2</v>
      </c>
      <c r="D181" s="15">
        <f t="shared" si="22"/>
        <v>7.6543759609019199E-2</v>
      </c>
      <c r="E181" s="2">
        <f t="shared" si="18"/>
        <v>0</v>
      </c>
      <c r="G181" s="29">
        <f t="shared" si="21"/>
        <v>-56.5</v>
      </c>
      <c r="H181" s="16">
        <v>216.65</v>
      </c>
      <c r="I181" s="15">
        <f>H181/ISA_SI1!$H$9</f>
        <v>0.75186534790907522</v>
      </c>
      <c r="K181" s="33">
        <v>5.7550700000000003E-2</v>
      </c>
      <c r="L181" s="23">
        <f t="shared" si="23"/>
        <v>5.7550999999999998E-2</v>
      </c>
      <c r="M181" s="2">
        <f t="shared" si="19"/>
        <v>0</v>
      </c>
    </row>
    <row r="182" spans="1:13" x14ac:dyDescent="0.3">
      <c r="A182" s="6">
        <f t="shared" si="20"/>
        <v>19650</v>
      </c>
      <c r="C182" s="17">
        <v>7.5942700000000002E-2</v>
      </c>
      <c r="D182" s="15">
        <f t="shared" si="22"/>
        <v>7.5942627077355801E-2</v>
      </c>
      <c r="E182" s="2">
        <f t="shared" si="18"/>
        <v>0</v>
      </c>
      <c r="G182" s="29">
        <f t="shared" si="21"/>
        <v>-56.5</v>
      </c>
      <c r="H182" s="16">
        <v>216.65</v>
      </c>
      <c r="I182" s="15">
        <f>H182/ISA_SI1!$H$9</f>
        <v>0.75186534790907522</v>
      </c>
      <c r="K182" s="33">
        <v>5.7098700000000002E-2</v>
      </c>
      <c r="L182" s="23">
        <f t="shared" si="23"/>
        <v>5.7098999999999997E-2</v>
      </c>
      <c r="M182" s="2">
        <f t="shared" si="19"/>
        <v>0</v>
      </c>
    </row>
    <row r="183" spans="1:13" x14ac:dyDescent="0.3">
      <c r="A183" s="6">
        <f t="shared" si="20"/>
        <v>19700</v>
      </c>
      <c r="C183" s="17">
        <v>7.5346300000000005E-2</v>
      </c>
      <c r="D183" s="15">
        <f t="shared" si="22"/>
        <v>7.5346215509523681E-2</v>
      </c>
      <c r="E183" s="2">
        <f t="shared" si="18"/>
        <v>0</v>
      </c>
      <c r="G183" s="29">
        <f t="shared" si="21"/>
        <v>-56.5</v>
      </c>
      <c r="H183" s="16">
        <v>216.65</v>
      </c>
      <c r="I183" s="15">
        <f>H183/ISA_SI1!$H$9</f>
        <v>0.75186534790907522</v>
      </c>
      <c r="K183" s="33">
        <v>5.6650300000000001E-2</v>
      </c>
      <c r="L183" s="23">
        <f t="shared" si="23"/>
        <v>5.6649999999999999E-2</v>
      </c>
      <c r="M183" s="2">
        <f t="shared" si="19"/>
        <v>0</v>
      </c>
    </row>
    <row r="184" spans="1:13" x14ac:dyDescent="0.3">
      <c r="A184" s="6">
        <f t="shared" si="20"/>
        <v>19750</v>
      </c>
      <c r="C184" s="17">
        <v>7.4754600000000004E-2</v>
      </c>
      <c r="D184" s="15">
        <f t="shared" si="22"/>
        <v>7.4754487829672991E-2</v>
      </c>
      <c r="E184" s="2">
        <f t="shared" si="18"/>
        <v>0</v>
      </c>
      <c r="G184" s="29">
        <f t="shared" si="21"/>
        <v>-56.5</v>
      </c>
      <c r="H184" s="16">
        <v>216.65</v>
      </c>
      <c r="I184" s="15">
        <f>H184/ISA_SI1!$H$9</f>
        <v>0.75186534790907522</v>
      </c>
      <c r="K184" s="33">
        <v>5.6205400000000003E-2</v>
      </c>
      <c r="L184" s="23">
        <f t="shared" si="23"/>
        <v>5.6204999999999998E-2</v>
      </c>
      <c r="M184" s="2">
        <f t="shared" si="19"/>
        <v>0</v>
      </c>
    </row>
    <row r="185" spans="1:13" x14ac:dyDescent="0.3">
      <c r="A185" s="6">
        <f t="shared" si="20"/>
        <v>19800</v>
      </c>
      <c r="C185" s="17">
        <v>7.4167500000000011E-2</v>
      </c>
      <c r="D185" s="15">
        <f t="shared" si="22"/>
        <v>7.4167407253127121E-2</v>
      </c>
      <c r="E185" s="2">
        <f t="shared" si="18"/>
        <v>0</v>
      </c>
      <c r="G185" s="29">
        <f t="shared" si="21"/>
        <v>-56.5</v>
      </c>
      <c r="H185" s="16">
        <v>216.65</v>
      </c>
      <c r="I185" s="15">
        <f>H185/ISA_SI1!$H$9</f>
        <v>0.75186534790907522</v>
      </c>
      <c r="K185" s="33">
        <v>5.5764000000000001E-2</v>
      </c>
      <c r="L185" s="23">
        <f t="shared" si="23"/>
        <v>5.5764000000000001E-2</v>
      </c>
      <c r="M185" s="2">
        <f t="shared" si="19"/>
        <v>0</v>
      </c>
    </row>
    <row r="186" spans="1:13" x14ac:dyDescent="0.3">
      <c r="A186" s="6">
        <f t="shared" si="20"/>
        <v>19850</v>
      </c>
      <c r="C186" s="17">
        <v>7.3584999999999998E-2</v>
      </c>
      <c r="D186" s="15">
        <f t="shared" si="22"/>
        <v>7.3584937284096097E-2</v>
      </c>
      <c r="E186" s="2">
        <f t="shared" si="18"/>
        <v>0</v>
      </c>
      <c r="G186" s="29">
        <f t="shared" si="21"/>
        <v>-56.5</v>
      </c>
      <c r="H186" s="16">
        <v>216.65</v>
      </c>
      <c r="I186" s="15">
        <f>H186/ISA_SI1!$H$9</f>
        <v>0.75186534790907522</v>
      </c>
      <c r="K186" s="33">
        <v>5.5326E-2</v>
      </c>
      <c r="L186" s="23">
        <f t="shared" si="23"/>
        <v>5.5326E-2</v>
      </c>
      <c r="M186" s="2">
        <f t="shared" si="19"/>
        <v>0</v>
      </c>
    </row>
    <row r="187" spans="1:13" x14ac:dyDescent="0.3">
      <c r="A187" s="6">
        <f t="shared" si="20"/>
        <v>19900</v>
      </c>
      <c r="C187" s="17">
        <v>7.3007099999999991E-2</v>
      </c>
      <c r="D187" s="15">
        <f t="shared" si="22"/>
        <v>7.3007041713407855E-2</v>
      </c>
      <c r="E187" s="2">
        <f t="shared" si="18"/>
        <v>0</v>
      </c>
      <c r="G187" s="29">
        <f t="shared" si="21"/>
        <v>-56.5</v>
      </c>
      <c r="H187" s="16">
        <v>216.65</v>
      </c>
      <c r="I187" s="15">
        <f>H187/ISA_SI1!$H$9</f>
        <v>0.75186534790907522</v>
      </c>
      <c r="K187" s="33">
        <v>5.4891599999999999E-2</v>
      </c>
      <c r="L187" s="23">
        <f t="shared" si="23"/>
        <v>5.4891000000000002E-2</v>
      </c>
      <c r="M187" s="2">
        <f t="shared" si="19"/>
        <v>0</v>
      </c>
    </row>
    <row r="188" spans="1:13" x14ac:dyDescent="0.3">
      <c r="A188" s="6">
        <f t="shared" si="20"/>
        <v>19950</v>
      </c>
      <c r="C188" s="17">
        <v>7.2433800000000007E-2</v>
      </c>
      <c r="D188" s="15">
        <f t="shared" si="22"/>
        <v>7.2433684616257044E-2</v>
      </c>
      <c r="E188" s="2">
        <f t="shared" si="18"/>
        <v>0</v>
      </c>
      <c r="G188" s="29">
        <f t="shared" si="21"/>
        <v>-56.5</v>
      </c>
      <c r="H188" s="16">
        <v>216.65</v>
      </c>
      <c r="I188" s="15">
        <f>H188/ISA_SI1!$H$9</f>
        <v>0.75186534790907522</v>
      </c>
      <c r="K188" s="33">
        <v>5.4460500000000002E-2</v>
      </c>
      <c r="L188" s="23">
        <f t="shared" si="23"/>
        <v>5.4460000000000001E-2</v>
      </c>
      <c r="M188" s="2">
        <f t="shared" si="19"/>
        <v>0</v>
      </c>
    </row>
    <row r="189" spans="1:13" x14ac:dyDescent="0.3">
      <c r="A189" s="6">
        <f t="shared" si="20"/>
        <v>20000</v>
      </c>
      <c r="C189" s="17">
        <v>7.1864899999999995E-2</v>
      </c>
      <c r="D189" s="15">
        <f t="shared" si="22"/>
        <v>7.1864830349972139E-2</v>
      </c>
      <c r="E189" s="2">
        <f t="shared" si="18"/>
        <v>0</v>
      </c>
      <c r="G189" s="29">
        <f t="shared" si="21"/>
        <v>-56.5</v>
      </c>
      <c r="H189" s="16">
        <v>216.65</v>
      </c>
      <c r="I189" s="15">
        <f>H189/ISA_SI1!$H$9</f>
        <v>0.75186534790907522</v>
      </c>
      <c r="K189" s="33">
        <v>5.4032799999999999E-2</v>
      </c>
      <c r="L189" s="23">
        <f t="shared" si="23"/>
        <v>5.4032999999999998E-2</v>
      </c>
      <c r="M189" s="2">
        <f t="shared" si="19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workbookViewId="0">
      <pane ySplit="8" topLeftCell="A9" activePane="bottomLeft" state="frozen"/>
      <selection activeCell="K7" sqref="K7"/>
      <selection pane="bottomLeft" activeCell="A5" sqref="A5"/>
    </sheetView>
  </sheetViews>
  <sheetFormatPr defaultColWidth="8.6328125" defaultRowHeight="13" x14ac:dyDescent="0.3"/>
  <cols>
    <col min="1" max="2" width="8.6328125" style="6"/>
    <col min="3" max="5" width="8.6328125" style="2"/>
    <col min="6" max="11" width="8.6328125" style="3"/>
    <col min="12" max="12" width="8.6328125" style="3" customWidth="1"/>
    <col min="13" max="16" width="8.6328125" style="3"/>
    <col min="17" max="17" width="8.6328125" style="3" customWidth="1"/>
    <col min="18" max="16384" width="8.6328125" style="3"/>
  </cols>
  <sheetData>
    <row r="1" spans="1:19" x14ac:dyDescent="0.3">
      <c r="A1" s="1" t="s">
        <v>0</v>
      </c>
      <c r="B1" s="1"/>
      <c r="E1" s="3"/>
      <c r="O1" s="1" t="s">
        <v>74</v>
      </c>
    </row>
    <row r="2" spans="1:19" x14ac:dyDescent="0.3">
      <c r="A2" s="1" t="s">
        <v>1</v>
      </c>
      <c r="B2" s="4"/>
      <c r="E2" s="3"/>
      <c r="O2" s="3" t="s">
        <v>37</v>
      </c>
      <c r="Q2" s="20">
        <v>216.64999999999998</v>
      </c>
      <c r="R2" s="46" t="s">
        <v>23</v>
      </c>
    </row>
    <row r="3" spans="1:19" x14ac:dyDescent="0.3">
      <c r="A3" s="1" t="s">
        <v>67</v>
      </c>
      <c r="C3" s="25"/>
      <c r="D3" s="25"/>
      <c r="E3" s="5"/>
      <c r="F3" s="5"/>
      <c r="G3" s="5" t="s">
        <v>81</v>
      </c>
      <c r="H3" s="5"/>
      <c r="I3" s="5"/>
      <c r="J3" s="5"/>
      <c r="K3" s="5" t="s">
        <v>2</v>
      </c>
      <c r="L3" s="5"/>
      <c r="M3" s="5"/>
      <c r="O3" s="3" t="s">
        <v>40</v>
      </c>
      <c r="Q3" s="47">
        <v>54.749000000000002</v>
      </c>
      <c r="R3" s="3" t="s">
        <v>82</v>
      </c>
    </row>
    <row r="4" spans="1:19" x14ac:dyDescent="0.3">
      <c r="A4" s="4" t="s">
        <v>42</v>
      </c>
      <c r="C4" s="5" t="s">
        <v>83</v>
      </c>
      <c r="D4" s="25"/>
      <c r="E4" s="5"/>
      <c r="F4" s="5"/>
      <c r="G4" s="5" t="s">
        <v>84</v>
      </c>
      <c r="H4" s="5"/>
      <c r="I4" s="5"/>
      <c r="J4" s="5"/>
      <c r="K4" s="5" t="s">
        <v>45</v>
      </c>
      <c r="L4" s="5"/>
      <c r="M4" s="5"/>
      <c r="O4" s="3" t="s">
        <v>85</v>
      </c>
    </row>
    <row r="5" spans="1:19" x14ac:dyDescent="0.3">
      <c r="A5" s="3"/>
      <c r="E5" s="3"/>
      <c r="I5" s="48" t="s">
        <v>86</v>
      </c>
      <c r="O5" s="3" t="s">
        <v>40</v>
      </c>
      <c r="Q5" s="49">
        <f>Q3*100</f>
        <v>5474.9000000000005</v>
      </c>
      <c r="R5" s="3" t="s">
        <v>87</v>
      </c>
    </row>
    <row r="6" spans="1:19" x14ac:dyDescent="0.3">
      <c r="A6" s="3" t="s">
        <v>11</v>
      </c>
      <c r="C6" s="43" t="s">
        <v>31</v>
      </c>
      <c r="G6" s="1" t="s">
        <v>13</v>
      </c>
      <c r="K6" s="1" t="s">
        <v>32</v>
      </c>
      <c r="O6" s="23" t="s">
        <v>48</v>
      </c>
      <c r="Q6" s="47">
        <v>1.2250000000000001</v>
      </c>
      <c r="R6" s="3" t="s">
        <v>38</v>
      </c>
      <c r="S6" s="23"/>
    </row>
    <row r="7" spans="1:19" x14ac:dyDescent="0.3">
      <c r="A7" s="8" t="s">
        <v>15</v>
      </c>
      <c r="C7" s="9" t="s">
        <v>16</v>
      </c>
      <c r="D7" s="9" t="s">
        <v>16</v>
      </c>
      <c r="E7" s="8" t="s">
        <v>17</v>
      </c>
      <c r="G7" s="10"/>
      <c r="H7" s="11" t="s">
        <v>18</v>
      </c>
      <c r="I7" s="12"/>
      <c r="K7" s="9" t="s">
        <v>19</v>
      </c>
      <c r="L7" s="9" t="s">
        <v>19</v>
      </c>
      <c r="M7" s="45" t="s">
        <v>17</v>
      </c>
      <c r="O7" s="3" t="s">
        <v>28</v>
      </c>
      <c r="P7" s="23"/>
      <c r="Q7" s="47">
        <v>287.05286999999998</v>
      </c>
      <c r="R7" s="3" t="s">
        <v>77</v>
      </c>
    </row>
    <row r="8" spans="1:19" x14ac:dyDescent="0.3">
      <c r="A8" s="8" t="s">
        <v>72</v>
      </c>
      <c r="C8" s="13" t="s">
        <v>21</v>
      </c>
      <c r="D8" s="13" t="s">
        <v>21</v>
      </c>
      <c r="E8" s="14">
        <f>SUM(E9:E188)</f>
        <v>0</v>
      </c>
      <c r="G8" s="13" t="s">
        <v>73</v>
      </c>
      <c r="H8" s="48" t="s">
        <v>23</v>
      </c>
      <c r="I8" s="8" t="s">
        <v>36</v>
      </c>
      <c r="K8" s="13" t="s">
        <v>36</v>
      </c>
      <c r="L8" s="13" t="s">
        <v>36</v>
      </c>
      <c r="M8" s="14">
        <f>SUM(M9:M188)</f>
        <v>0</v>
      </c>
      <c r="O8" s="3" t="s">
        <v>50</v>
      </c>
      <c r="Q8" s="28">
        <f>ROUND(Q5/(Q6*Q7),6)</f>
        <v>15.569627000000001</v>
      </c>
    </row>
    <row r="9" spans="1:19" x14ac:dyDescent="0.3">
      <c r="A9" s="6">
        <v>20000</v>
      </c>
      <c r="C9" s="50">
        <v>7.1864899999999995E-2</v>
      </c>
      <c r="D9" s="15">
        <f t="shared" ref="D9:D72" si="0">$Q$8/(H9*(H9/216.65)^34.1632)</f>
        <v>7.1865345026540503E-2</v>
      </c>
      <c r="E9" s="51">
        <f>ROUND(D9-C9,5)</f>
        <v>0</v>
      </c>
      <c r="G9" s="16">
        <f t="shared" ref="G9:G72" si="1">-76.5+0.001*A9</f>
        <v>-56.5</v>
      </c>
      <c r="H9" s="29">
        <f t="shared" ref="H9:H72" si="2">196.65+0.001*A9</f>
        <v>216.65</v>
      </c>
      <c r="I9" s="15">
        <f>H9/ISA_SI1!$H$9</f>
        <v>0.75186534790907522</v>
      </c>
      <c r="K9" s="23">
        <v>5.4032799999999999E-2</v>
      </c>
      <c r="L9" s="15">
        <f t="shared" ref="L9:L72" si="3">$Q$10/(H9/216.65)^34.1632</f>
        <v>5.4032999999999998E-2</v>
      </c>
      <c r="M9" s="51">
        <f>ROUND(L9-K9,5)</f>
        <v>0</v>
      </c>
      <c r="O9" s="3" t="s">
        <v>51</v>
      </c>
      <c r="Q9" s="52">
        <v>101325</v>
      </c>
      <c r="R9" s="3" t="s">
        <v>87</v>
      </c>
    </row>
    <row r="10" spans="1:19" x14ac:dyDescent="0.3">
      <c r="A10" s="6">
        <f>A9+50</f>
        <v>20050</v>
      </c>
      <c r="C10" s="50">
        <v>7.1284100000000003E-2</v>
      </c>
      <c r="D10" s="15">
        <f t="shared" si="0"/>
        <v>7.1284569501132655E-2</v>
      </c>
      <c r="E10" s="51">
        <f t="shared" ref="E10:E73" si="4">ROUND(D10-C10,5)</f>
        <v>0</v>
      </c>
      <c r="G10" s="16">
        <f t="shared" si="1"/>
        <v>-56.45</v>
      </c>
      <c r="H10" s="29">
        <f t="shared" si="2"/>
        <v>216.70000000000002</v>
      </c>
      <c r="I10" s="15">
        <f>H10/ISA_SI1!$H$9</f>
        <v>0.75203886864480318</v>
      </c>
      <c r="K10" s="23">
        <v>5.36084E-2</v>
      </c>
      <c r="L10" s="15">
        <f t="shared" si="3"/>
        <v>5.3608704850367561E-2</v>
      </c>
      <c r="M10" s="51">
        <f t="shared" ref="M10:M73" si="5">ROUND(L10-K10,5)</f>
        <v>0</v>
      </c>
      <c r="O10" s="3" t="s">
        <v>88</v>
      </c>
      <c r="Q10" s="28">
        <f>ROUND(Q5/Q9,6)</f>
        <v>5.4032999999999998E-2</v>
      </c>
    </row>
    <row r="11" spans="1:19" x14ac:dyDescent="0.3">
      <c r="A11" s="6">
        <f t="shared" ref="A11:A74" si="6">A10+50</f>
        <v>20100</v>
      </c>
      <c r="C11" s="50">
        <v>7.0708199999999999E-2</v>
      </c>
      <c r="D11" s="15">
        <f t="shared" si="0"/>
        <v>7.0708619846561946E-2</v>
      </c>
      <c r="E11" s="51">
        <f t="shared" si="4"/>
        <v>0</v>
      </c>
      <c r="G11" s="16">
        <f t="shared" si="1"/>
        <v>-56.4</v>
      </c>
      <c r="H11" s="29">
        <f t="shared" si="2"/>
        <v>216.75</v>
      </c>
      <c r="I11" s="15">
        <f>H11/ISA_SI1!$H$9</f>
        <v>0.75221238938053103</v>
      </c>
      <c r="K11" s="23">
        <v>5.3187600000000002E-2</v>
      </c>
      <c r="L11" s="15">
        <f t="shared" si="3"/>
        <v>5.3187838223400716E-2</v>
      </c>
      <c r="M11" s="51">
        <f t="shared" si="5"/>
        <v>0</v>
      </c>
    </row>
    <row r="12" spans="1:19" x14ac:dyDescent="0.3">
      <c r="A12" s="6">
        <f t="shared" si="6"/>
        <v>20150</v>
      </c>
      <c r="C12" s="50">
        <v>7.0137000000000005E-2</v>
      </c>
      <c r="D12" s="15">
        <f t="shared" si="0"/>
        <v>7.0137454863560461E-2</v>
      </c>
      <c r="E12" s="51">
        <f t="shared" si="4"/>
        <v>0</v>
      </c>
      <c r="G12" s="16">
        <f t="shared" si="1"/>
        <v>-56.349999999999994</v>
      </c>
      <c r="H12" s="29">
        <f t="shared" si="2"/>
        <v>216.8</v>
      </c>
      <c r="I12" s="15">
        <f>H12/ISA_SI1!$H$9</f>
        <v>0.75238591011625899</v>
      </c>
      <c r="K12" s="23">
        <v>5.27701E-2</v>
      </c>
      <c r="L12" s="15">
        <f t="shared" si="3"/>
        <v>5.2770371633549785E-2</v>
      </c>
      <c r="M12" s="51">
        <f t="shared" si="5"/>
        <v>0</v>
      </c>
      <c r="O12" s="3" t="s">
        <v>89</v>
      </c>
    </row>
    <row r="13" spans="1:19" x14ac:dyDescent="0.3">
      <c r="A13" s="6">
        <f t="shared" si="6"/>
        <v>20200</v>
      </c>
      <c r="C13" s="50">
        <v>6.957060000000001E-2</v>
      </c>
      <c r="D13" s="15">
        <f t="shared" si="0"/>
        <v>6.9571033713968777E-2</v>
      </c>
      <c r="E13" s="51">
        <f t="shared" si="4"/>
        <v>0</v>
      </c>
      <c r="G13" s="16">
        <f t="shared" si="1"/>
        <v>-56.3</v>
      </c>
      <c r="H13" s="29">
        <f t="shared" si="2"/>
        <v>216.85</v>
      </c>
      <c r="I13" s="15">
        <f>H13/ISA_SI1!$H$9</f>
        <v>0.75255943085198684</v>
      </c>
      <c r="K13" s="23">
        <v>5.2356E-2</v>
      </c>
      <c r="L13" s="15">
        <f t="shared" si="3"/>
        <v>5.2356276838424698E-2</v>
      </c>
      <c r="M13" s="51">
        <f t="shared" si="5"/>
        <v>0</v>
      </c>
      <c r="O13" s="24" t="s">
        <v>81</v>
      </c>
      <c r="P13" s="24"/>
    </row>
    <row r="14" spans="1:19" x14ac:dyDescent="0.3">
      <c r="A14" s="6">
        <f t="shared" si="6"/>
        <v>20250</v>
      </c>
      <c r="C14" s="50">
        <v>6.9008900000000012E-2</v>
      </c>
      <c r="D14" s="15">
        <f t="shared" si="0"/>
        <v>6.9009315917484521E-2</v>
      </c>
      <c r="E14" s="51">
        <f t="shared" si="4"/>
        <v>0</v>
      </c>
      <c r="G14" s="16">
        <f t="shared" si="1"/>
        <v>-56.25</v>
      </c>
      <c r="H14" s="29">
        <f t="shared" si="2"/>
        <v>216.9</v>
      </c>
      <c r="I14" s="15">
        <f>H14/ISA_SI1!$H$9</f>
        <v>0.7527329515877148</v>
      </c>
      <c r="K14" s="23">
        <v>5.1945199999999997E-2</v>
      </c>
      <c r="L14" s="15">
        <f t="shared" si="3"/>
        <v>5.1945525836660809E-2</v>
      </c>
      <c r="M14" s="51">
        <f t="shared" si="5"/>
        <v>0</v>
      </c>
    </row>
    <row r="15" spans="1:19" x14ac:dyDescent="0.3">
      <c r="A15" s="6">
        <f t="shared" si="6"/>
        <v>20300</v>
      </c>
      <c r="C15" s="50">
        <v>6.8451800000000007E-2</v>
      </c>
      <c r="D15" s="15">
        <f t="shared" si="0"/>
        <v>6.84522613484492E-2</v>
      </c>
      <c r="E15" s="51">
        <f t="shared" si="4"/>
        <v>0</v>
      </c>
      <c r="G15" s="16">
        <f t="shared" si="1"/>
        <v>-56.2</v>
      </c>
      <c r="H15" s="29">
        <f t="shared" si="2"/>
        <v>216.95000000000002</v>
      </c>
      <c r="I15" s="15">
        <f>H15/ISA_SI1!$H$9</f>
        <v>0.75290647232344277</v>
      </c>
      <c r="K15" s="23">
        <v>5.1537800000000002E-2</v>
      </c>
      <c r="L15" s="15">
        <f t="shared" si="3"/>
        <v>5.1538090865810203E-2</v>
      </c>
      <c r="M15" s="51">
        <f t="shared" si="5"/>
        <v>0</v>
      </c>
      <c r="O15" s="3" t="s">
        <v>90</v>
      </c>
    </row>
    <row r="16" spans="1:19" x14ac:dyDescent="0.3">
      <c r="A16" s="6">
        <f t="shared" si="6"/>
        <v>20350</v>
      </c>
      <c r="C16" s="50">
        <v>6.7899399999999999E-2</v>
      </c>
      <c r="D16" s="15">
        <f t="shared" si="0"/>
        <v>6.789983023265643E-2</v>
      </c>
      <c r="E16" s="51">
        <f t="shared" si="4"/>
        <v>0</v>
      </c>
      <c r="G16" s="16">
        <f t="shared" si="1"/>
        <v>-56.15</v>
      </c>
      <c r="H16" s="29">
        <f t="shared" si="2"/>
        <v>217</v>
      </c>
      <c r="I16" s="15">
        <f>H16/ISA_SI1!$H$9</f>
        <v>0.75307999305917062</v>
      </c>
      <c r="K16" s="23">
        <v>5.1133699999999997E-2</v>
      </c>
      <c r="L16" s="15">
        <f t="shared" si="3"/>
        <v>5.1133944400245691E-2</v>
      </c>
      <c r="M16" s="51">
        <f t="shared" si="5"/>
        <v>0</v>
      </c>
      <c r="O16" s="3" t="s">
        <v>91</v>
      </c>
    </row>
    <row r="17" spans="1:18" x14ac:dyDescent="0.3">
      <c r="A17" s="6">
        <f t="shared" si="6"/>
        <v>20400</v>
      </c>
      <c r="C17" s="50">
        <v>6.7351599999999998E-2</v>
      </c>
      <c r="D17" s="15">
        <f t="shared" si="0"/>
        <v>6.7351983144197811E-2</v>
      </c>
      <c r="E17" s="51">
        <f t="shared" si="4"/>
        <v>0</v>
      </c>
      <c r="G17" s="16">
        <f t="shared" si="1"/>
        <v>-56.099999999999994</v>
      </c>
      <c r="H17" s="29">
        <f t="shared" si="2"/>
        <v>217.05</v>
      </c>
      <c r="I17" s="15">
        <f>H17/ISA_SI1!$H$9</f>
        <v>0.75325351379489858</v>
      </c>
      <c r="K17" s="23">
        <v>5.0732800000000002E-2</v>
      </c>
      <c r="L17" s="15">
        <f t="shared" si="3"/>
        <v>5.0733059149089904E-2</v>
      </c>
      <c r="M17" s="51">
        <f t="shared" si="5"/>
        <v>0</v>
      </c>
      <c r="O17" s="24" t="s">
        <v>84</v>
      </c>
      <c r="P17" s="24"/>
    </row>
    <row r="18" spans="1:18" x14ac:dyDescent="0.3">
      <c r="A18" s="6">
        <f t="shared" si="6"/>
        <v>20450</v>
      </c>
      <c r="C18" s="50">
        <v>6.6808300000000001E-2</v>
      </c>
      <c r="D18" s="15">
        <f t="shared" si="0"/>
        <v>6.6808681002329659E-2</v>
      </c>
      <c r="E18" s="51">
        <f t="shared" si="4"/>
        <v>0</v>
      </c>
      <c r="G18" s="16">
        <f t="shared" si="1"/>
        <v>-56.05</v>
      </c>
      <c r="H18" s="29">
        <f t="shared" si="2"/>
        <v>217.1</v>
      </c>
      <c r="I18" s="15">
        <f>H18/ISA_SI1!$H$9</f>
        <v>0.75342703453062643</v>
      </c>
      <c r="K18" s="23">
        <v>5.0335199999999997E-2</v>
      </c>
      <c r="L18" s="15">
        <f t="shared" si="3"/>
        <v>5.0335408054156754E-2</v>
      </c>
      <c r="M18" s="51">
        <f t="shared" si="5"/>
        <v>0</v>
      </c>
    </row>
    <row r="19" spans="1:18" x14ac:dyDescent="0.3">
      <c r="A19" s="6">
        <f t="shared" si="6"/>
        <v>20500</v>
      </c>
      <c r="C19" s="50">
        <v>6.6269499999999995E-2</v>
      </c>
      <c r="D19" s="15">
        <f t="shared" si="0"/>
        <v>6.626988506837668E-2</v>
      </c>
      <c r="E19" s="51">
        <f t="shared" si="4"/>
        <v>0</v>
      </c>
      <c r="G19" s="16">
        <f t="shared" si="1"/>
        <v>-56</v>
      </c>
      <c r="H19" s="29">
        <f t="shared" si="2"/>
        <v>217.15</v>
      </c>
      <c r="I19" s="15">
        <f>H19/ISA_SI1!$H$9</f>
        <v>0.75360055526635439</v>
      </c>
      <c r="K19" s="23">
        <v>4.9940699999999998E-2</v>
      </c>
      <c r="L19" s="15">
        <f t="shared" si="3"/>
        <v>4.9940964287917583E-2</v>
      </c>
      <c r="M19" s="51">
        <f t="shared" si="5"/>
        <v>0</v>
      </c>
      <c r="O19" s="3" t="s">
        <v>56</v>
      </c>
    </row>
    <row r="20" spans="1:18" x14ac:dyDescent="0.3">
      <c r="A20" s="6">
        <f t="shared" si="6"/>
        <v>20550</v>
      </c>
      <c r="C20" s="50">
        <v>6.5735200000000008E-2</v>
      </c>
      <c r="D20" s="15">
        <f t="shared" si="0"/>
        <v>6.5735556942656162E-2</v>
      </c>
      <c r="E20" s="51">
        <f t="shared" si="4"/>
        <v>0</v>
      </c>
      <c r="G20" s="16">
        <f t="shared" si="1"/>
        <v>-55.95</v>
      </c>
      <c r="H20" s="29">
        <f t="shared" si="2"/>
        <v>217.20000000000002</v>
      </c>
      <c r="I20" s="15">
        <f>H20/ISA_SI1!$H$9</f>
        <v>0.75377407600208235</v>
      </c>
      <c r="K20" s="23">
        <v>4.9549500000000003E-2</v>
      </c>
      <c r="L20" s="15">
        <f t="shared" si="3"/>
        <v>4.9549701251479422E-2</v>
      </c>
      <c r="M20" s="51">
        <f t="shared" si="5"/>
        <v>0</v>
      </c>
      <c r="O20" s="5" t="s">
        <v>57</v>
      </c>
      <c r="P20" s="5"/>
      <c r="Q20" s="5"/>
    </row>
    <row r="21" spans="1:18" x14ac:dyDescent="0.3">
      <c r="A21" s="6">
        <f t="shared" si="6"/>
        <v>20600</v>
      </c>
      <c r="C21" s="50">
        <v>6.5205299999999994E-2</v>
      </c>
      <c r="D21" s="15">
        <f t="shared" si="0"/>
        <v>6.5205658561438576E-2</v>
      </c>
      <c r="E21" s="51">
        <f t="shared" si="4"/>
        <v>0</v>
      </c>
      <c r="G21" s="16">
        <f t="shared" si="1"/>
        <v>-55.9</v>
      </c>
      <c r="H21" s="29">
        <f t="shared" si="2"/>
        <v>217.25</v>
      </c>
      <c r="I21" s="15">
        <f>H21/ISA_SI1!$H$9</f>
        <v>0.7539475967378102</v>
      </c>
      <c r="K21" s="23">
        <v>4.9161299999999998E-2</v>
      </c>
      <c r="L21" s="15">
        <f t="shared" si="3"/>
        <v>4.9161592572587523E-2</v>
      </c>
      <c r="M21" s="51">
        <f t="shared" si="5"/>
        <v>0</v>
      </c>
      <c r="O21" s="5" t="s">
        <v>58</v>
      </c>
      <c r="P21" s="5"/>
      <c r="Q21" s="5"/>
    </row>
    <row r="22" spans="1:18" x14ac:dyDescent="0.3">
      <c r="A22" s="6">
        <f t="shared" si="6"/>
        <v>20650</v>
      </c>
      <c r="C22" s="50">
        <v>6.4679700000000007E-2</v>
      </c>
      <c r="D22" s="15">
        <f t="shared" si="0"/>
        <v>6.4680152193927892E-2</v>
      </c>
      <c r="E22" s="51">
        <f t="shared" si="4"/>
        <v>0</v>
      </c>
      <c r="G22" s="16">
        <f t="shared" si="1"/>
        <v>-55.849999999999994</v>
      </c>
      <c r="H22" s="29">
        <f t="shared" si="2"/>
        <v>217.3</v>
      </c>
      <c r="I22" s="15">
        <f>H22/ISA_SI1!$H$9</f>
        <v>0.75412111747353816</v>
      </c>
      <c r="K22" s="23">
        <v>4.8776300000000002E-2</v>
      </c>
      <c r="L22" s="15">
        <f t="shared" si="3"/>
        <v>4.877661210363974E-2</v>
      </c>
      <c r="M22" s="51">
        <f t="shared" si="5"/>
        <v>0</v>
      </c>
      <c r="O22" s="5" t="s">
        <v>58</v>
      </c>
    </row>
    <row r="23" spans="1:18" x14ac:dyDescent="0.3">
      <c r="A23" s="6">
        <f t="shared" si="6"/>
        <v>20700</v>
      </c>
      <c r="C23" s="50">
        <v>6.415860000000001E-2</v>
      </c>
      <c r="D23" s="15">
        <f t="shared" si="0"/>
        <v>6.4159000439278024E-2</v>
      </c>
      <c r="E23" s="51">
        <f t="shared" si="4"/>
        <v>0</v>
      </c>
      <c r="G23" s="16">
        <f t="shared" si="1"/>
        <v>-55.8</v>
      </c>
      <c r="H23" s="29">
        <f t="shared" si="2"/>
        <v>217.35</v>
      </c>
      <c r="I23" s="15">
        <f>H23/ISA_SI1!$H$9</f>
        <v>0.75429463820926601</v>
      </c>
      <c r="K23" s="23">
        <v>4.83945E-2</v>
      </c>
      <c r="L23" s="15">
        <f t="shared" si="3"/>
        <v>4.8394733919724792E-2</v>
      </c>
      <c r="M23" s="51">
        <f t="shared" si="5"/>
        <v>0</v>
      </c>
      <c r="O23" s="24" t="s">
        <v>59</v>
      </c>
      <c r="P23" s="24"/>
      <c r="Q23" s="24"/>
    </row>
    <row r="24" spans="1:18" x14ac:dyDescent="0.3">
      <c r="A24" s="6">
        <f t="shared" si="6"/>
        <v>20750</v>
      </c>
      <c r="C24" s="50">
        <v>6.3641799999999998E-2</v>
      </c>
      <c r="D24" s="15">
        <f t="shared" si="0"/>
        <v>6.3642166223628491E-2</v>
      </c>
      <c r="E24" s="51">
        <f t="shared" si="4"/>
        <v>0</v>
      </c>
      <c r="G24" s="16">
        <f t="shared" si="1"/>
        <v>-55.75</v>
      </c>
      <c r="H24" s="29">
        <f t="shared" si="2"/>
        <v>217.4</v>
      </c>
      <c r="I24" s="15">
        <f>H24/ISA_SI1!$H$9</f>
        <v>0.75446815894499397</v>
      </c>
      <c r="K24" s="23">
        <v>4.8015700000000001E-2</v>
      </c>
      <c r="L24" s="15">
        <f t="shared" si="3"/>
        <v>4.8015932316672109E-2</v>
      </c>
      <c r="M24" s="51">
        <f t="shared" si="5"/>
        <v>0</v>
      </c>
    </row>
    <row r="25" spans="1:18" x14ac:dyDescent="0.3">
      <c r="A25" s="6">
        <f t="shared" si="6"/>
        <v>20800</v>
      </c>
      <c r="C25" s="50">
        <v>6.3129199999999996E-2</v>
      </c>
      <c r="D25" s="15">
        <f t="shared" si="0"/>
        <v>6.3129612797174883E-2</v>
      </c>
      <c r="E25" s="51">
        <f t="shared" si="4"/>
        <v>0</v>
      </c>
      <c r="G25" s="16">
        <f t="shared" si="1"/>
        <v>-55.7</v>
      </c>
      <c r="H25" s="29">
        <f t="shared" si="2"/>
        <v>217.45000000000002</v>
      </c>
      <c r="I25" s="15">
        <f>H25/ISA_SI1!$H$9</f>
        <v>0.75464167968072193</v>
      </c>
      <c r="K25" s="23">
        <v>4.7640000000000002E-2</v>
      </c>
      <c r="L25" s="15">
        <f t="shared" si="3"/>
        <v>4.7640181809124729E-2</v>
      </c>
      <c r="M25" s="51">
        <f t="shared" si="5"/>
        <v>0</v>
      </c>
      <c r="O25" s="3" t="s">
        <v>60</v>
      </c>
    </row>
    <row r="26" spans="1:18" x14ac:dyDescent="0.3">
      <c r="A26" s="6">
        <f t="shared" si="6"/>
        <v>20850</v>
      </c>
      <c r="C26" s="50">
        <v>6.2620899999999993E-2</v>
      </c>
      <c r="D26" s="15">
        <f t="shared" si="0"/>
        <v>6.2621303731261305E-2</v>
      </c>
      <c r="E26" s="51">
        <f t="shared" si="4"/>
        <v>0</v>
      </c>
      <c r="G26" s="16">
        <f t="shared" si="1"/>
        <v>-55.65</v>
      </c>
      <c r="H26" s="29">
        <f t="shared" si="2"/>
        <v>217.5</v>
      </c>
      <c r="I26" s="15">
        <f>H26/ISA_SI1!$H$9</f>
        <v>0.75481520041644978</v>
      </c>
      <c r="K26" s="23">
        <v>4.7267200000000002E-2</v>
      </c>
      <c r="L26" s="15">
        <f t="shared" si="3"/>
        <v>4.7267457128625831E-2</v>
      </c>
      <c r="M26" s="51">
        <f t="shared" si="5"/>
        <v>0</v>
      </c>
      <c r="O26" s="3" t="s">
        <v>61</v>
      </c>
    </row>
    <row r="27" spans="1:18" x14ac:dyDescent="0.3">
      <c r="A27" s="6">
        <f t="shared" si="6"/>
        <v>20900</v>
      </c>
      <c r="C27" s="50">
        <v>6.2116800000000007E-2</v>
      </c>
      <c r="D27" s="15">
        <f t="shared" si="0"/>
        <v>6.2117202915499707E-2</v>
      </c>
      <c r="E27" s="51">
        <f t="shared" si="4"/>
        <v>0</v>
      </c>
      <c r="G27" s="16">
        <f t="shared" si="1"/>
        <v>-55.599999999999994</v>
      </c>
      <c r="H27" s="29">
        <f t="shared" si="2"/>
        <v>217.55</v>
      </c>
      <c r="I27" s="15">
        <f>H27/ISA_SI1!$H$9</f>
        <v>0.75498872115217774</v>
      </c>
      <c r="K27" s="23">
        <v>4.6897500000000002E-2</v>
      </c>
      <c r="L27" s="15">
        <f t="shared" si="3"/>
        <v>4.6897733221722443E-2</v>
      </c>
      <c r="M27" s="51">
        <f t="shared" si="5"/>
        <v>0</v>
      </c>
      <c r="O27" s="3" t="s">
        <v>62</v>
      </c>
    </row>
    <row r="28" spans="1:18" x14ac:dyDescent="0.3">
      <c r="A28" s="6">
        <f t="shared" si="6"/>
        <v>20950</v>
      </c>
      <c r="C28" s="50">
        <v>6.1616900000000002E-2</v>
      </c>
      <c r="D28" s="15">
        <f t="shared" si="0"/>
        <v>6.1617274554920248E-2</v>
      </c>
      <c r="E28" s="51">
        <f t="shared" si="4"/>
        <v>0</v>
      </c>
      <c r="G28" s="16">
        <f t="shared" si="1"/>
        <v>-55.55</v>
      </c>
      <c r="H28" s="29">
        <f t="shared" si="2"/>
        <v>217.6</v>
      </c>
      <c r="I28" s="15">
        <f>H28/ISA_SI1!$H$9</f>
        <v>0.75516224188790559</v>
      </c>
      <c r="K28" s="23">
        <v>4.6530799999999997E-2</v>
      </c>
      <c r="L28" s="15">
        <f t="shared" si="3"/>
        <v>4.6530985248089685E-2</v>
      </c>
      <c r="M28" s="51">
        <f t="shared" si="5"/>
        <v>0</v>
      </c>
      <c r="O28" s="3" t="s">
        <v>63</v>
      </c>
    </row>
    <row r="29" spans="1:18" x14ac:dyDescent="0.3">
      <c r="A29" s="6">
        <f t="shared" si="6"/>
        <v>21000</v>
      </c>
      <c r="C29" s="50">
        <v>6.1121100000000005E-2</v>
      </c>
      <c r="D29" s="15">
        <f t="shared" si="0"/>
        <v>6.1121483167140958E-2</v>
      </c>
      <c r="E29" s="51">
        <f t="shared" si="4"/>
        <v>0</v>
      </c>
      <c r="G29" s="16">
        <f t="shared" si="1"/>
        <v>-55.5</v>
      </c>
      <c r="H29" s="29">
        <f t="shared" si="2"/>
        <v>217.65</v>
      </c>
      <c r="I29" s="15">
        <f>H29/ISA_SI1!$H$9</f>
        <v>0.75533576262363356</v>
      </c>
      <c r="K29" s="23">
        <v>4.6167E-2</v>
      </c>
      <c r="L29" s="15">
        <f t="shared" si="3"/>
        <v>4.6167188578666543E-2</v>
      </c>
      <c r="M29" s="51">
        <f t="shared" si="5"/>
        <v>0</v>
      </c>
      <c r="O29" s="24" t="s">
        <v>83</v>
      </c>
      <c r="P29" s="24"/>
      <c r="Q29" s="24"/>
      <c r="R29" s="24"/>
    </row>
    <row r="30" spans="1:18" x14ac:dyDescent="0.3">
      <c r="A30" s="6">
        <f t="shared" si="6"/>
        <v>21050</v>
      </c>
      <c r="C30" s="50">
        <v>6.0629400000000007E-2</v>
      </c>
      <c r="D30" s="15">
        <f t="shared" si="0"/>
        <v>6.0629793579570788E-2</v>
      </c>
      <c r="E30" s="51">
        <f t="shared" si="4"/>
        <v>0</v>
      </c>
      <c r="G30" s="16">
        <f t="shared" si="1"/>
        <v>-55.45</v>
      </c>
      <c r="H30" s="29">
        <f t="shared" si="2"/>
        <v>217.70000000000002</v>
      </c>
      <c r="I30" s="15">
        <f>H30/ISA_SI1!$H$9</f>
        <v>0.75550928335936152</v>
      </c>
      <c r="K30" s="23">
        <v>4.5806100000000002E-2</v>
      </c>
      <c r="L30" s="15">
        <f t="shared" si="3"/>
        <v>4.5806318793813965E-2</v>
      </c>
      <c r="M30" s="51">
        <f t="shared" si="5"/>
        <v>0</v>
      </c>
    </row>
    <row r="31" spans="1:18" x14ac:dyDescent="0.3">
      <c r="A31" s="6">
        <f t="shared" si="6"/>
        <v>21100</v>
      </c>
      <c r="C31" s="50">
        <v>6.0141799999999995E-2</v>
      </c>
      <c r="D31" s="15">
        <f t="shared" si="0"/>
        <v>6.0142170926630996E-2</v>
      </c>
      <c r="E31" s="51">
        <f t="shared" si="4"/>
        <v>0</v>
      </c>
      <c r="G31" s="16">
        <f t="shared" si="1"/>
        <v>-55.4</v>
      </c>
      <c r="H31" s="29">
        <f t="shared" si="2"/>
        <v>217.75</v>
      </c>
      <c r="I31" s="15">
        <f>H31/ISA_SI1!$H$9</f>
        <v>0.75568280409508948</v>
      </c>
      <c r="K31" s="23">
        <v>4.5448099999999998E-2</v>
      </c>
      <c r="L31" s="15">
        <f t="shared" si="3"/>
        <v>4.544835168148386E-2</v>
      </c>
      <c r="M31" s="51">
        <f t="shared" si="5"/>
        <v>0</v>
      </c>
    </row>
    <row r="32" spans="1:18" x14ac:dyDescent="0.3">
      <c r="A32" s="6">
        <f t="shared" si="6"/>
        <v>21150</v>
      </c>
      <c r="C32" s="50">
        <v>5.9658200000000002E-2</v>
      </c>
      <c r="D32" s="15">
        <f t="shared" si="0"/>
        <v>5.9658580647009275E-2</v>
      </c>
      <c r="E32" s="51">
        <f t="shared" si="4"/>
        <v>0</v>
      </c>
      <c r="G32" s="16">
        <f t="shared" si="1"/>
        <v>-55.349999999999994</v>
      </c>
      <c r="H32" s="29">
        <f t="shared" si="2"/>
        <v>217.8</v>
      </c>
      <c r="I32" s="15">
        <f>H32/ISA_SI1!$H$9</f>
        <v>0.75585632483081733</v>
      </c>
      <c r="K32" s="23">
        <v>4.5093000000000001E-2</v>
      </c>
      <c r="L32" s="15">
        <f t="shared" si="3"/>
        <v>4.5093263235410061E-2</v>
      </c>
      <c r="M32" s="51">
        <f t="shared" si="5"/>
        <v>0</v>
      </c>
    </row>
    <row r="33" spans="1:13" x14ac:dyDescent="0.3">
      <c r="A33" s="6">
        <f t="shared" si="6"/>
        <v>21200</v>
      </c>
      <c r="C33" s="50">
        <v>5.9178600000000005E-2</v>
      </c>
      <c r="D33" s="15">
        <f t="shared" si="0"/>
        <v>5.9178988480932483E-2</v>
      </c>
      <c r="E33" s="51">
        <f t="shared" si="4"/>
        <v>0</v>
      </c>
      <c r="G33" s="16">
        <f t="shared" si="1"/>
        <v>-55.3</v>
      </c>
      <c r="H33" s="29">
        <f t="shared" si="2"/>
        <v>217.85</v>
      </c>
      <c r="I33" s="15">
        <f>H33/ISA_SI1!$H$9</f>
        <v>0.75602984556654529</v>
      </c>
      <c r="K33" s="23">
        <v>4.4740799999999997E-2</v>
      </c>
      <c r="L33" s="15">
        <f t="shared" si="3"/>
        <v>4.4741029653310282E-2</v>
      </c>
      <c r="M33" s="51">
        <f t="shared" si="5"/>
        <v>0</v>
      </c>
    </row>
    <row r="34" spans="1:13" x14ac:dyDescent="0.3">
      <c r="A34" s="6">
        <f t="shared" si="6"/>
        <v>21250</v>
      </c>
      <c r="C34" s="50">
        <v>5.8703000000000005E-2</v>
      </c>
      <c r="D34" s="15">
        <f t="shared" si="0"/>
        <v>5.8703360467468692E-2</v>
      </c>
      <c r="E34" s="51">
        <f t="shared" si="4"/>
        <v>0</v>
      </c>
      <c r="G34" s="16">
        <f t="shared" si="1"/>
        <v>-55.25</v>
      </c>
      <c r="H34" s="29">
        <f t="shared" si="2"/>
        <v>217.9</v>
      </c>
      <c r="I34" s="15">
        <f>H34/ISA_SI1!$H$9</f>
        <v>0.75620336630227325</v>
      </c>
      <c r="K34" s="23">
        <v>4.4391399999999998E-2</v>
      </c>
      <c r="L34" s="15">
        <f t="shared" si="3"/>
        <v>4.4391627335107674E-2</v>
      </c>
      <c r="M34" s="51">
        <f t="shared" si="5"/>
        <v>0</v>
      </c>
    </row>
    <row r="35" spans="1:13" x14ac:dyDescent="0.3">
      <c r="A35" s="6">
        <f t="shared" si="6"/>
        <v>21300</v>
      </c>
      <c r="C35" s="50">
        <v>5.82313E-2</v>
      </c>
      <c r="D35" s="15">
        <f t="shared" si="0"/>
        <v>5.8231662941853744E-2</v>
      </c>
      <c r="E35" s="51">
        <f t="shared" si="4"/>
        <v>0</v>
      </c>
      <c r="G35" s="16">
        <f t="shared" si="1"/>
        <v>-55.2</v>
      </c>
      <c r="H35" s="29">
        <f t="shared" si="2"/>
        <v>217.95000000000002</v>
      </c>
      <c r="I35" s="15">
        <f>H35/ISA_SI1!$H$9</f>
        <v>0.75637688703800121</v>
      </c>
      <c r="K35" s="23">
        <v>4.4044800000000002E-2</v>
      </c>
      <c r="L35" s="15">
        <f t="shared" si="3"/>
        <v>4.4045032881167873E-2</v>
      </c>
      <c r="M35" s="51">
        <f t="shared" si="5"/>
        <v>0</v>
      </c>
    </row>
    <row r="36" spans="1:13" x14ac:dyDescent="0.3">
      <c r="A36" s="6">
        <f t="shared" si="6"/>
        <v>21350</v>
      </c>
      <c r="C36" s="50">
        <v>5.7763500000000002E-2</v>
      </c>
      <c r="D36" s="15">
        <f t="shared" si="0"/>
        <v>5.7763862532840403E-2</v>
      </c>
      <c r="E36" s="51">
        <f t="shared" si="4"/>
        <v>0</v>
      </c>
      <c r="G36" s="16">
        <f t="shared" si="1"/>
        <v>-55.15</v>
      </c>
      <c r="H36" s="29">
        <f t="shared" si="2"/>
        <v>218</v>
      </c>
      <c r="I36" s="15">
        <f>H36/ISA_SI1!$H$9</f>
        <v>0.75655040777372906</v>
      </c>
      <c r="K36" s="23">
        <v>4.3700999999999997E-2</v>
      </c>
      <c r="L36" s="15">
        <f t="shared" si="3"/>
        <v>4.3701223090550502E-2</v>
      </c>
      <c r="M36" s="51">
        <f t="shared" si="5"/>
        <v>0</v>
      </c>
    </row>
    <row r="37" spans="1:13" x14ac:dyDescent="0.3">
      <c r="A37" s="6">
        <f t="shared" si="6"/>
        <v>21400</v>
      </c>
      <c r="C37" s="50">
        <v>5.7299600000000006E-2</v>
      </c>
      <c r="D37" s="15">
        <f t="shared" si="0"/>
        <v>5.7299926160071499E-2</v>
      </c>
      <c r="E37" s="51">
        <f t="shared" si="4"/>
        <v>0</v>
      </c>
      <c r="G37" s="16">
        <f t="shared" si="1"/>
        <v>-55.099999999999994</v>
      </c>
      <c r="H37" s="29">
        <f t="shared" si="2"/>
        <v>218.05</v>
      </c>
      <c r="I37" s="15">
        <f>H37/ISA_SI1!$H$9</f>
        <v>0.75672392850945702</v>
      </c>
      <c r="K37" s="23">
        <v>4.3360000000000003E-2</v>
      </c>
      <c r="L37" s="15">
        <f t="shared" si="3"/>
        <v>4.3360174959276E-2</v>
      </c>
      <c r="M37" s="51">
        <f t="shared" si="5"/>
        <v>0</v>
      </c>
    </row>
    <row r="38" spans="1:13" x14ac:dyDescent="0.3">
      <c r="A38" s="6">
        <f t="shared" si="6"/>
        <v>21450</v>
      </c>
      <c r="C38" s="50">
        <v>5.6839500000000001E-2</v>
      </c>
      <c r="D38" s="15">
        <f t="shared" si="0"/>
        <v>5.6839821031481469E-2</v>
      </c>
      <c r="E38" s="51">
        <f t="shared" si="4"/>
        <v>0</v>
      </c>
      <c r="G38" s="16">
        <f t="shared" si="1"/>
        <v>-55.05</v>
      </c>
      <c r="H38" s="29">
        <f t="shared" si="2"/>
        <v>218.1</v>
      </c>
      <c r="I38" s="15">
        <f>H38/ISA_SI1!$H$9</f>
        <v>0.75689744924518487</v>
      </c>
      <c r="K38" s="23">
        <v>4.3021700000000003E-2</v>
      </c>
      <c r="L38" s="15">
        <f t="shared" si="3"/>
        <v>4.3021865678611292E-2</v>
      </c>
      <c r="M38" s="51">
        <f t="shared" si="5"/>
        <v>0</v>
      </c>
    </row>
    <row r="39" spans="1:13" x14ac:dyDescent="0.3">
      <c r="A39" s="6">
        <f t="shared" si="6"/>
        <v>21500</v>
      </c>
      <c r="C39" s="50">
        <v>5.6383200000000001E-2</v>
      </c>
      <c r="D39" s="15">
        <f t="shared" si="0"/>
        <v>5.6383514640715254E-2</v>
      </c>
      <c r="E39" s="51">
        <f t="shared" si="4"/>
        <v>0</v>
      </c>
      <c r="G39" s="16">
        <f t="shared" si="1"/>
        <v>-55</v>
      </c>
      <c r="H39" s="29">
        <f t="shared" si="2"/>
        <v>218.15</v>
      </c>
      <c r="I39" s="15">
        <f>H39/ISA_SI1!$H$9</f>
        <v>0.75707096998091283</v>
      </c>
      <c r="K39" s="23">
        <v>4.2686099999999998E-2</v>
      </c>
      <c r="L39" s="15">
        <f t="shared" si="3"/>
        <v>4.2686272633365753E-2</v>
      </c>
      <c r="M39" s="51">
        <f t="shared" si="5"/>
        <v>0</v>
      </c>
    </row>
    <row r="40" spans="1:13" x14ac:dyDescent="0.3">
      <c r="A40" s="6">
        <f t="shared" si="6"/>
        <v>21550</v>
      </c>
      <c r="C40" s="50">
        <v>5.5930600000000004E-2</v>
      </c>
      <c r="D40" s="15">
        <f t="shared" si="0"/>
        <v>5.5930974764577306E-2</v>
      </c>
      <c r="E40" s="51">
        <f t="shared" si="4"/>
        <v>0</v>
      </c>
      <c r="G40" s="16">
        <f t="shared" si="1"/>
        <v>-54.95</v>
      </c>
      <c r="H40" s="29">
        <f t="shared" si="2"/>
        <v>218.20000000000002</v>
      </c>
      <c r="I40" s="15">
        <f>H40/ISA_SI1!$H$9</f>
        <v>0.75724449071664079</v>
      </c>
      <c r="K40" s="23">
        <v>4.2353099999999998E-2</v>
      </c>
      <c r="L40" s="15">
        <f t="shared" si="3"/>
        <v>4.2353373400207429E-2</v>
      </c>
      <c r="M40" s="51">
        <f t="shared" si="5"/>
        <v>0</v>
      </c>
    </row>
    <row r="41" spans="1:13" x14ac:dyDescent="0.3">
      <c r="A41" s="6">
        <f t="shared" si="6"/>
        <v>21600</v>
      </c>
      <c r="C41" s="50">
        <v>5.5481800000000005E-2</v>
      </c>
      <c r="D41" s="15">
        <f t="shared" si="0"/>
        <v>5.5482169460499699E-2</v>
      </c>
      <c r="E41" s="51">
        <f t="shared" si="4"/>
        <v>0</v>
      </c>
      <c r="G41" s="16">
        <f t="shared" si="1"/>
        <v>-54.9</v>
      </c>
      <c r="H41" s="29">
        <f t="shared" si="2"/>
        <v>218.25</v>
      </c>
      <c r="I41" s="15">
        <f>H41/ISA_SI1!$H$9</f>
        <v>0.75741801145236864</v>
      </c>
      <c r="K41" s="23">
        <v>4.2022900000000002E-2</v>
      </c>
      <c r="L41" s="15">
        <f t="shared" si="3"/>
        <v>4.2023145745990968E-2</v>
      </c>
      <c r="M41" s="51">
        <f t="shared" si="5"/>
        <v>0</v>
      </c>
    </row>
    <row r="42" spans="1:13" x14ac:dyDescent="0.3">
      <c r="A42" s="6">
        <f t="shared" si="6"/>
        <v>21650</v>
      </c>
      <c r="C42" s="50">
        <v>5.5036699999999994E-2</v>
      </c>
      <c r="D42" s="15">
        <f t="shared" si="0"/>
        <v>5.5037067064033399E-2</v>
      </c>
      <c r="E42" s="51">
        <f t="shared" si="4"/>
        <v>0</v>
      </c>
      <c r="G42" s="16">
        <f t="shared" si="1"/>
        <v>-54.849999999999994</v>
      </c>
      <c r="H42" s="29">
        <f t="shared" si="2"/>
        <v>218.3</v>
      </c>
      <c r="I42" s="15">
        <f>H42/ISA_SI1!$H$9</f>
        <v>0.75759153218809661</v>
      </c>
      <c r="K42" s="23">
        <v>4.1695299999999998E-2</v>
      </c>
      <c r="L42" s="15">
        <f t="shared" si="3"/>
        <v>4.1695567626100556E-2</v>
      </c>
      <c r="M42" s="51">
        <f t="shared" si="5"/>
        <v>0</v>
      </c>
    </row>
    <row r="43" spans="1:13" x14ac:dyDescent="0.3">
      <c r="A43" s="6">
        <f t="shared" si="6"/>
        <v>21700</v>
      </c>
      <c r="C43" s="50">
        <v>5.4595299999999999E-2</v>
      </c>
      <c r="D43" s="15">
        <f t="shared" si="0"/>
        <v>5.4595636186366835E-2</v>
      </c>
      <c r="E43" s="51">
        <f t="shared" si="4"/>
        <v>0</v>
      </c>
      <c r="G43" s="16">
        <f t="shared" si="1"/>
        <v>-54.8</v>
      </c>
      <c r="H43" s="29">
        <f t="shared" si="2"/>
        <v>218.35</v>
      </c>
      <c r="I43" s="15">
        <f>H43/ISA_SI1!$H$9</f>
        <v>0.75776505292382446</v>
      </c>
      <c r="K43" s="23">
        <v>4.1370400000000002E-2</v>
      </c>
      <c r="L43" s="15">
        <f t="shared" si="3"/>
        <v>4.1370617182810827E-2</v>
      </c>
      <c r="M43" s="51">
        <f t="shared" si="5"/>
        <v>0</v>
      </c>
    </row>
    <row r="44" spans="1:13" x14ac:dyDescent="0.3">
      <c r="A44" s="6">
        <f t="shared" si="6"/>
        <v>21750</v>
      </c>
      <c r="C44" s="50">
        <v>5.4157500000000004E-2</v>
      </c>
      <c r="D44" s="15">
        <f t="shared" si="0"/>
        <v>5.4157845711860837E-2</v>
      </c>
      <c r="E44" s="51">
        <f t="shared" si="4"/>
        <v>0</v>
      </c>
      <c r="G44" s="16">
        <f t="shared" si="1"/>
        <v>-54.75</v>
      </c>
      <c r="H44" s="29">
        <f t="shared" si="2"/>
        <v>218.4</v>
      </c>
      <c r="I44" s="15">
        <f>H44/ISA_SI1!$H$9</f>
        <v>0.75793857365955242</v>
      </c>
      <c r="K44" s="23">
        <v>4.1048000000000001E-2</v>
      </c>
      <c r="L44" s="15">
        <f t="shared" si="3"/>
        <v>4.1048272743657667E-2</v>
      </c>
      <c r="M44" s="51">
        <f t="shared" si="5"/>
        <v>0</v>
      </c>
    </row>
    <row r="45" spans="1:13" x14ac:dyDescent="0.3">
      <c r="A45" s="6">
        <f t="shared" si="6"/>
        <v>21800</v>
      </c>
      <c r="C45" s="50">
        <v>5.3723300000000002E-2</v>
      </c>
      <c r="D45" s="15">
        <f t="shared" si="0"/>
        <v>5.3723664795612754E-2</v>
      </c>
      <c r="E45" s="51">
        <f t="shared" si="4"/>
        <v>0</v>
      </c>
      <c r="G45" s="16">
        <f t="shared" si="1"/>
        <v>-54.7</v>
      </c>
      <c r="H45" s="29">
        <f t="shared" si="2"/>
        <v>218.45000000000002</v>
      </c>
      <c r="I45" s="15">
        <f>H45/ISA_SI1!$H$9</f>
        <v>0.75811209439528038</v>
      </c>
      <c r="K45" s="23">
        <v>4.0728300000000002E-2</v>
      </c>
      <c r="L45" s="15">
        <f t="shared" si="3"/>
        <v>4.072851281982854E-2</v>
      </c>
      <c r="M45" s="51">
        <f t="shared" si="5"/>
        <v>0</v>
      </c>
    </row>
    <row r="46" spans="1:13" x14ac:dyDescent="0.3">
      <c r="A46" s="6">
        <f t="shared" si="6"/>
        <v>21850</v>
      </c>
      <c r="C46" s="50">
        <v>5.3292700000000005E-2</v>
      </c>
      <c r="D46" s="15">
        <f t="shared" si="0"/>
        <v>5.329306286103646E-2</v>
      </c>
      <c r="E46" s="51">
        <f t="shared" si="4"/>
        <v>0</v>
      </c>
      <c r="G46" s="16">
        <f t="shared" si="1"/>
        <v>-54.65</v>
      </c>
      <c r="H46" s="29">
        <f t="shared" si="2"/>
        <v>218.5</v>
      </c>
      <c r="I46" s="15">
        <f>H46/ISA_SI1!$H$9</f>
        <v>0.75828561513100823</v>
      </c>
      <c r="K46" s="23">
        <v>4.0411200000000001E-2</v>
      </c>
      <c r="L46" s="15">
        <f t="shared" si="3"/>
        <v>4.0411316104562341E-2</v>
      </c>
      <c r="M46" s="51">
        <f t="shared" si="5"/>
        <v>0</v>
      </c>
    </row>
    <row r="47" spans="1:13" x14ac:dyDescent="0.3">
      <c r="A47" s="6">
        <f t="shared" si="6"/>
        <v>21900</v>
      </c>
      <c r="C47" s="50">
        <v>5.2865700000000002E-2</v>
      </c>
      <c r="D47" s="15">
        <f t="shared" si="0"/>
        <v>5.2866009597470787E-2</v>
      </c>
      <c r="E47" s="51">
        <f t="shared" si="4"/>
        <v>0</v>
      </c>
      <c r="G47" s="16">
        <f t="shared" si="1"/>
        <v>-54.599999999999994</v>
      </c>
      <c r="H47" s="29">
        <f t="shared" si="2"/>
        <v>218.55</v>
      </c>
      <c r="I47" s="15">
        <f>H47/ISA_SI1!$H$9</f>
        <v>0.75845913586673619</v>
      </c>
      <c r="K47" s="23">
        <v>4.0096399999999997E-2</v>
      </c>
      <c r="L47" s="15">
        <f t="shared" si="3"/>
        <v>4.009666147156829E-2</v>
      </c>
      <c r="M47" s="51">
        <f t="shared" si="5"/>
        <v>0</v>
      </c>
    </row>
    <row r="48" spans="1:13" x14ac:dyDescent="0.3">
      <c r="A48" s="6">
        <f t="shared" si="6"/>
        <v>21950</v>
      </c>
      <c r="C48" s="50">
        <v>5.2442099999999998E-2</v>
      </c>
      <c r="D48" s="15">
        <f t="shared" si="0"/>
        <v>5.2442474957803992E-2</v>
      </c>
      <c r="E48" s="51">
        <f t="shared" si="4"/>
        <v>0</v>
      </c>
      <c r="G48" s="16">
        <f t="shared" si="1"/>
        <v>-54.55</v>
      </c>
      <c r="H48" s="29">
        <f t="shared" si="2"/>
        <v>218.6</v>
      </c>
      <c r="I48" s="15">
        <f>H48/ISA_SI1!$H$9</f>
        <v>0.75863265660246404</v>
      </c>
      <c r="K48" s="23">
        <v>3.9784399999999998E-2</v>
      </c>
      <c r="L48" s="15">
        <f t="shared" si="3"/>
        <v>3.978452797345447E-2</v>
      </c>
      <c r="M48" s="51">
        <f t="shared" si="5"/>
        <v>0</v>
      </c>
    </row>
    <row r="49" spans="1:13" x14ac:dyDescent="0.3">
      <c r="A49" s="40">
        <f t="shared" si="6"/>
        <v>22000</v>
      </c>
      <c r="B49" s="40"/>
      <c r="C49" s="53">
        <v>5.2022100000000002E-2</v>
      </c>
      <c r="D49" s="15">
        <f t="shared" si="0"/>
        <v>5.2022429156123859E-2</v>
      </c>
      <c r="E49" s="51">
        <f t="shared" si="4"/>
        <v>0</v>
      </c>
      <c r="G49" s="16">
        <f t="shared" si="1"/>
        <v>-54.5</v>
      </c>
      <c r="H49" s="29">
        <f t="shared" si="2"/>
        <v>218.65</v>
      </c>
      <c r="I49" s="15">
        <f>H49/ISA_SI1!$H$9</f>
        <v>0.758806177338192</v>
      </c>
      <c r="K49" s="33">
        <v>3.9474700000000001E-2</v>
      </c>
      <c r="L49" s="15">
        <f t="shared" si="3"/>
        <v>3.9474894840173406E-2</v>
      </c>
      <c r="M49" s="51">
        <f t="shared" si="5"/>
        <v>0</v>
      </c>
    </row>
    <row r="50" spans="1:13" x14ac:dyDescent="0.3">
      <c r="A50" s="6">
        <f t="shared" si="6"/>
        <v>22050</v>
      </c>
      <c r="C50" s="50">
        <v>5.1605499999999999E-2</v>
      </c>
      <c r="D50" s="15">
        <f t="shared" si="0"/>
        <v>5.1605842665388951E-2</v>
      </c>
      <c r="E50" s="51">
        <f t="shared" si="4"/>
        <v>0</v>
      </c>
      <c r="G50" s="16">
        <f t="shared" si="1"/>
        <v>-54.45</v>
      </c>
      <c r="H50" s="29">
        <f t="shared" si="2"/>
        <v>218.70000000000002</v>
      </c>
      <c r="I50" s="15">
        <f>H50/ISA_SI1!$H$9</f>
        <v>0.75897969807391996</v>
      </c>
      <c r="K50" s="23">
        <v>3.9167500000000001E-2</v>
      </c>
      <c r="L50" s="15">
        <f t="shared" si="3"/>
        <v>3.9167741477481172E-2</v>
      </c>
      <c r="M50" s="51">
        <f t="shared" si="5"/>
        <v>0</v>
      </c>
    </row>
    <row r="51" spans="1:13" x14ac:dyDescent="0.3">
      <c r="A51" s="6">
        <f t="shared" si="6"/>
        <v>22100</v>
      </c>
      <c r="C51" s="50">
        <v>5.1192399999999999E-2</v>
      </c>
      <c r="D51" s="15">
        <f t="shared" si="0"/>
        <v>5.1192686215119472E-2</v>
      </c>
      <c r="E51" s="51">
        <f t="shared" si="4"/>
        <v>0</v>
      </c>
      <c r="G51" s="16">
        <f t="shared" si="1"/>
        <v>-54.4</v>
      </c>
      <c r="H51" s="29">
        <f t="shared" si="2"/>
        <v>218.75</v>
      </c>
      <c r="I51" s="15">
        <f>H51/ISA_SI1!$H$9</f>
        <v>0.75915321880964781</v>
      </c>
      <c r="K51" s="23">
        <v>3.8862899999999999E-2</v>
      </c>
      <c r="L51" s="15">
        <f t="shared" si="3"/>
        <v>3.8863047465409035E-2</v>
      </c>
      <c r="M51" s="51">
        <f t="shared" si="5"/>
        <v>0</v>
      </c>
    </row>
    <row r="52" spans="1:13" x14ac:dyDescent="0.3">
      <c r="A52" s="6">
        <f t="shared" si="6"/>
        <v>22150</v>
      </c>
      <c r="C52" s="50">
        <v>5.0782600000000004E-2</v>
      </c>
      <c r="D52" s="15">
        <f t="shared" si="0"/>
        <v>5.0782930789108997E-2</v>
      </c>
      <c r="E52" s="51">
        <f t="shared" si="4"/>
        <v>0</v>
      </c>
      <c r="G52" s="16">
        <f t="shared" si="1"/>
        <v>-54.349999999999994</v>
      </c>
      <c r="H52" s="29">
        <f t="shared" si="2"/>
        <v>218.8</v>
      </c>
      <c r="I52" s="15">
        <f>H52/ISA_SI1!$H$9</f>
        <v>0.75932673954537577</v>
      </c>
      <c r="K52" s="23">
        <v>3.85606E-2</v>
      </c>
      <c r="L52" s="15">
        <f t="shared" si="3"/>
        <v>3.8560792556748491E-2</v>
      </c>
      <c r="M52" s="51">
        <f t="shared" si="5"/>
        <v>0</v>
      </c>
    </row>
    <row r="53" spans="1:13" x14ac:dyDescent="0.3">
      <c r="A53" s="6">
        <f t="shared" si="6"/>
        <v>22200</v>
      </c>
      <c r="C53" s="50">
        <v>5.0376200000000003E-2</v>
      </c>
      <c r="D53" s="15">
        <f t="shared" si="0"/>
        <v>5.0376547623160912E-2</v>
      </c>
      <c r="E53" s="51">
        <f t="shared" si="4"/>
        <v>0</v>
      </c>
      <c r="G53" s="16">
        <f t="shared" si="1"/>
        <v>-54.3</v>
      </c>
      <c r="H53" s="29">
        <f t="shared" si="2"/>
        <v>218.85</v>
      </c>
      <c r="I53" s="15">
        <f>H53/ISA_SI1!$H$9</f>
        <v>0.75950026028110362</v>
      </c>
      <c r="K53" s="23">
        <v>3.8260700000000002E-2</v>
      </c>
      <c r="L53" s="15">
        <f t="shared" si="3"/>
        <v>3.8260956675552675E-2</v>
      </c>
      <c r="M53" s="51">
        <f t="shared" si="5"/>
        <v>0</v>
      </c>
    </row>
    <row r="54" spans="1:13" x14ac:dyDescent="0.3">
      <c r="A54" s="6">
        <f t="shared" si="6"/>
        <v>22250</v>
      </c>
      <c r="C54" s="50">
        <v>4.9973200000000002E-2</v>
      </c>
      <c r="D54" s="15">
        <f t="shared" si="0"/>
        <v>4.9973508202839745E-2</v>
      </c>
      <c r="E54" s="51">
        <f t="shared" si="4"/>
        <v>0</v>
      </c>
      <c r="G54" s="16">
        <f t="shared" si="1"/>
        <v>-54.25</v>
      </c>
      <c r="H54" s="29">
        <f t="shared" si="2"/>
        <v>218.9</v>
      </c>
      <c r="I54" s="15">
        <f>H54/ISA_SI1!$H$9</f>
        <v>0.75967378101683158</v>
      </c>
      <c r="K54" s="23">
        <v>3.7963299999999998E-2</v>
      </c>
      <c r="L54" s="15">
        <f t="shared" si="3"/>
        <v>3.7963519915646809E-2</v>
      </c>
      <c r="M54" s="51">
        <f t="shared" si="5"/>
        <v>0</v>
      </c>
    </row>
    <row r="55" spans="1:13" x14ac:dyDescent="0.3">
      <c r="A55" s="6">
        <f t="shared" si="6"/>
        <v>22300</v>
      </c>
      <c r="C55" s="50">
        <v>4.95735E-2</v>
      </c>
      <c r="D55" s="15">
        <f t="shared" si="0"/>
        <v>4.9573784261248852E-2</v>
      </c>
      <c r="E55" s="51">
        <f t="shared" si="4"/>
        <v>0</v>
      </c>
      <c r="G55" s="16">
        <f t="shared" si="1"/>
        <v>-54.2</v>
      </c>
      <c r="H55" s="29">
        <f t="shared" si="2"/>
        <v>218.95000000000002</v>
      </c>
      <c r="I55" s="15">
        <f>H55/ISA_SI1!$H$9</f>
        <v>0.75984730175255955</v>
      </c>
      <c r="K55" s="23">
        <v>3.7668300000000002E-2</v>
      </c>
      <c r="L55" s="15">
        <f t="shared" si="3"/>
        <v>3.766846253915624E-2</v>
      </c>
      <c r="M55" s="51">
        <f t="shared" si="5"/>
        <v>0</v>
      </c>
    </row>
    <row r="56" spans="1:13" x14ac:dyDescent="0.3">
      <c r="A56" s="6">
        <f t="shared" si="6"/>
        <v>22350</v>
      </c>
      <c r="C56" s="50">
        <v>4.9176999999999998E-2</v>
      </c>
      <c r="D56" s="15">
        <f t="shared" si="0"/>
        <v>4.9177347776824525E-2</v>
      </c>
      <c r="E56" s="51">
        <f t="shared" si="4"/>
        <v>0</v>
      </c>
      <c r="G56" s="16">
        <f t="shared" si="1"/>
        <v>-54.15</v>
      </c>
      <c r="H56" s="29">
        <f t="shared" si="2"/>
        <v>219</v>
      </c>
      <c r="I56" s="15">
        <f>H56/ISA_SI1!$H$9</f>
        <v>0.7600208224882874</v>
      </c>
      <c r="K56" s="23">
        <v>3.7375600000000002E-2</v>
      </c>
      <c r="L56" s="15">
        <f t="shared" si="3"/>
        <v>3.7375764975044669E-2</v>
      </c>
      <c r="M56" s="51">
        <f t="shared" si="5"/>
        <v>0</v>
      </c>
    </row>
    <row r="57" spans="1:13" x14ac:dyDescent="0.3">
      <c r="A57" s="6">
        <f t="shared" si="6"/>
        <v>22400</v>
      </c>
      <c r="C57" s="50">
        <v>4.8783899999999998E-2</v>
      </c>
      <c r="D57" s="15">
        <f t="shared" si="0"/>
        <v>4.8784170971150315E-2</v>
      </c>
      <c r="E57" s="51">
        <f t="shared" si="4"/>
        <v>0</v>
      </c>
      <c r="G57" s="16">
        <f t="shared" si="1"/>
        <v>-54.099999999999994</v>
      </c>
      <c r="H57" s="29">
        <f t="shared" si="2"/>
        <v>219.05</v>
      </c>
      <c r="I57" s="15">
        <f>H57/ISA_SI1!$H$9</f>
        <v>0.76019434322401536</v>
      </c>
      <c r="K57" s="23">
        <v>3.7085199999999999E-2</v>
      </c>
      <c r="L57" s="15">
        <f t="shared" si="3"/>
        <v>3.7085407817665526E-2</v>
      </c>
      <c r="M57" s="51">
        <f t="shared" si="5"/>
        <v>0</v>
      </c>
    </row>
    <row r="58" spans="1:13" x14ac:dyDescent="0.3">
      <c r="A58" s="6">
        <f t="shared" si="6"/>
        <v>22450</v>
      </c>
      <c r="C58" s="50">
        <v>4.8393899999999997E-2</v>
      </c>
      <c r="D58" s="15">
        <f t="shared" si="0"/>
        <v>4.8394226306794963E-2</v>
      </c>
      <c r="E58" s="51">
        <f t="shared" si="4"/>
        <v>0</v>
      </c>
      <c r="G58" s="16">
        <f t="shared" si="1"/>
        <v>-54.05</v>
      </c>
      <c r="H58" s="29">
        <f t="shared" si="2"/>
        <v>219.1</v>
      </c>
      <c r="I58" s="15">
        <f>H58/ISA_SI1!$H$9</f>
        <v>0.76036786395974321</v>
      </c>
      <c r="K58" s="23">
        <v>3.6797200000000002E-2</v>
      </c>
      <c r="L58" s="15">
        <f t="shared" si="3"/>
        <v>3.6797371825328891E-2</v>
      </c>
      <c r="M58" s="51">
        <f t="shared" si="5"/>
        <v>0</v>
      </c>
    </row>
    <row r="59" spans="1:13" x14ac:dyDescent="0.3">
      <c r="A59" s="6">
        <f t="shared" si="6"/>
        <v>22500</v>
      </c>
      <c r="C59" s="50">
        <v>4.80072E-2</v>
      </c>
      <c r="D59" s="15">
        <f t="shared" si="0"/>
        <v>4.8007486485164626E-2</v>
      </c>
      <c r="E59" s="51">
        <f t="shared" si="4"/>
        <v>0</v>
      </c>
      <c r="G59" s="16">
        <f t="shared" si="1"/>
        <v>-54</v>
      </c>
      <c r="H59" s="29">
        <f t="shared" si="2"/>
        <v>219.15</v>
      </c>
      <c r="I59" s="15">
        <f>H59/ISA_SI1!$H$9</f>
        <v>0.76054138469547117</v>
      </c>
      <c r="K59" s="23">
        <v>3.6511399999999999E-2</v>
      </c>
      <c r="L59" s="15">
        <f t="shared" si="3"/>
        <v>3.651163791887712E-2</v>
      </c>
      <c r="M59" s="51">
        <f t="shared" si="5"/>
        <v>0</v>
      </c>
    </row>
    <row r="60" spans="1:13" x14ac:dyDescent="0.3">
      <c r="A60" s="6">
        <f t="shared" si="6"/>
        <v>22550</v>
      </c>
      <c r="C60" s="50">
        <v>4.7623600000000002E-2</v>
      </c>
      <c r="D60" s="15">
        <f t="shared" si="0"/>
        <v>4.7623924444380433E-2</v>
      </c>
      <c r="E60" s="51">
        <f t="shared" si="4"/>
        <v>0</v>
      </c>
      <c r="G60" s="16">
        <f t="shared" si="1"/>
        <v>-53.95</v>
      </c>
      <c r="H60" s="29">
        <f t="shared" si="2"/>
        <v>219.20000000000002</v>
      </c>
      <c r="I60" s="15">
        <f>H60/ISA_SI1!$H$9</f>
        <v>0.76071490543119913</v>
      </c>
      <c r="K60" s="23">
        <v>3.6228000000000003E-2</v>
      </c>
      <c r="L60" s="15">
        <f t="shared" si="3"/>
        <v>3.6228187180277552E-2</v>
      </c>
      <c r="M60" s="51">
        <f t="shared" si="5"/>
        <v>0</v>
      </c>
    </row>
    <row r="61" spans="1:13" x14ac:dyDescent="0.3">
      <c r="A61" s="6">
        <f t="shared" si="6"/>
        <v>22600</v>
      </c>
      <c r="C61" s="50">
        <v>4.7243199999999999E-2</v>
      </c>
      <c r="D61" s="15">
        <f t="shared" si="0"/>
        <v>4.7243513357170107E-2</v>
      </c>
      <c r="E61" s="51">
        <f t="shared" si="4"/>
        <v>0</v>
      </c>
      <c r="G61" s="16">
        <f t="shared" si="1"/>
        <v>-53.9</v>
      </c>
      <c r="H61" s="29">
        <f t="shared" si="2"/>
        <v>219.25</v>
      </c>
      <c r="I61" s="15">
        <f>H61/ISA_SI1!$H$9</f>
        <v>0.76088842616692698</v>
      </c>
      <c r="K61" s="23">
        <v>3.5946800000000001E-2</v>
      </c>
      <c r="L61" s="15">
        <f t="shared" si="3"/>
        <v>3.5947000851223529E-2</v>
      </c>
      <c r="M61" s="51">
        <f t="shared" si="5"/>
        <v>0</v>
      </c>
    </row>
    <row r="62" spans="1:13" x14ac:dyDescent="0.3">
      <c r="A62" s="6">
        <f t="shared" si="6"/>
        <v>22650</v>
      </c>
      <c r="C62" s="50">
        <v>4.6865900000000002E-2</v>
      </c>
      <c r="D62" s="15">
        <f t="shared" si="0"/>
        <v>4.6866226628782252E-2</v>
      </c>
      <c r="E62" s="51">
        <f t="shared" si="4"/>
        <v>0</v>
      </c>
      <c r="G62" s="16">
        <f t="shared" si="1"/>
        <v>-53.849999999999994</v>
      </c>
      <c r="H62" s="29">
        <f t="shared" si="2"/>
        <v>219.3</v>
      </c>
      <c r="I62" s="15">
        <f>H62/ISA_SI1!$H$9</f>
        <v>0.76106194690265494</v>
      </c>
      <c r="K62" s="23">
        <v>3.5667900000000002E-2</v>
      </c>
      <c r="L62" s="15">
        <f t="shared" si="3"/>
        <v>3.5668060331750726E-2</v>
      </c>
      <c r="M62" s="51">
        <f t="shared" si="5"/>
        <v>0</v>
      </c>
    </row>
    <row r="63" spans="1:13" x14ac:dyDescent="0.3">
      <c r="A63" s="6">
        <f t="shared" si="6"/>
        <v>22700</v>
      </c>
      <c r="C63" s="50">
        <v>4.6491699999999997E-2</v>
      </c>
      <c r="D63" s="15">
        <f t="shared" si="0"/>
        <v>4.6492037894919847E-2</v>
      </c>
      <c r="E63" s="51">
        <f t="shared" si="4"/>
        <v>0</v>
      </c>
      <c r="G63" s="16">
        <f t="shared" si="1"/>
        <v>-53.8</v>
      </c>
      <c r="H63" s="29">
        <f t="shared" si="2"/>
        <v>219.35</v>
      </c>
      <c r="I63" s="15">
        <f>H63/ISA_SI1!$H$9</f>
        <v>0.76123546763838279</v>
      </c>
      <c r="K63" s="23">
        <v>3.5391199999999998E-2</v>
      </c>
      <c r="L63" s="15">
        <f t="shared" si="3"/>
        <v>3.5391347178865641E-2</v>
      </c>
      <c r="M63" s="51">
        <f t="shared" si="5"/>
        <v>0</v>
      </c>
    </row>
    <row r="64" spans="1:13" x14ac:dyDescent="0.3">
      <c r="A64" s="6">
        <f t="shared" si="6"/>
        <v>22750</v>
      </c>
      <c r="C64" s="50">
        <v>4.6120599999999998E-2</v>
      </c>
      <c r="D64" s="15">
        <f t="shared" si="0"/>
        <v>4.6120921019688843E-2</v>
      </c>
      <c r="E64" s="51">
        <f t="shared" si="4"/>
        <v>0</v>
      </c>
      <c r="G64" s="16">
        <f t="shared" si="1"/>
        <v>-53.75</v>
      </c>
      <c r="H64" s="29">
        <f t="shared" si="2"/>
        <v>219.4</v>
      </c>
      <c r="I64" s="15">
        <f>H64/ISA_SI1!$H$9</f>
        <v>0.76140898837411075</v>
      </c>
      <c r="K64" s="23">
        <v>3.5116700000000001E-2</v>
      </c>
      <c r="L64" s="15">
        <f t="shared" si="3"/>
        <v>3.5116843105183711E-2</v>
      </c>
      <c r="M64" s="51">
        <f t="shared" si="5"/>
        <v>0</v>
      </c>
    </row>
    <row r="65" spans="1:13" x14ac:dyDescent="0.3">
      <c r="A65" s="6">
        <f t="shared" si="6"/>
        <v>22800</v>
      </c>
      <c r="C65" s="50">
        <v>4.5752499999999995E-2</v>
      </c>
      <c r="D65" s="15">
        <f t="shared" si="0"/>
        <v>4.5752850093570552E-2</v>
      </c>
      <c r="E65" s="51">
        <f t="shared" si="4"/>
        <v>0</v>
      </c>
      <c r="G65" s="16">
        <f t="shared" si="1"/>
        <v>-53.7</v>
      </c>
      <c r="H65" s="29">
        <f t="shared" si="2"/>
        <v>219.45000000000002</v>
      </c>
      <c r="I65" s="15">
        <f>H65/ISA_SI1!$H$9</f>
        <v>0.76158250910983871</v>
      </c>
      <c r="K65" s="23">
        <v>3.4844300000000002E-2</v>
      </c>
      <c r="L65" s="15">
        <f t="shared" si="3"/>
        <v>3.4844529977583229E-2</v>
      </c>
      <c r="M65" s="51">
        <f t="shared" si="5"/>
        <v>0</v>
      </c>
    </row>
    <row r="66" spans="1:13" x14ac:dyDescent="0.3">
      <c r="A66" s="6">
        <f t="shared" si="6"/>
        <v>22850</v>
      </c>
      <c r="C66" s="50">
        <v>4.5387500000000004E-2</v>
      </c>
      <c r="D66" s="15">
        <f t="shared" si="0"/>
        <v>4.5387799431408929E-2</v>
      </c>
      <c r="E66" s="51">
        <f t="shared" si="4"/>
        <v>0</v>
      </c>
      <c r="G66" s="16">
        <f t="shared" si="1"/>
        <v>-53.65</v>
      </c>
      <c r="H66" s="29">
        <f t="shared" si="2"/>
        <v>219.5</v>
      </c>
      <c r="I66" s="15">
        <f>H66/ISA_SI1!$H$9</f>
        <v>0.76175602984556656</v>
      </c>
      <c r="K66" s="23">
        <v>3.4574199999999999E-2</v>
      </c>
      <c r="L66" s="15">
        <f t="shared" si="3"/>
        <v>3.4574389815868516E-2</v>
      </c>
      <c r="M66" s="51">
        <f t="shared" si="5"/>
        <v>0</v>
      </c>
    </row>
    <row r="67" spans="1:13" x14ac:dyDescent="0.3">
      <c r="A67" s="6">
        <f t="shared" si="6"/>
        <v>22900</v>
      </c>
      <c r="C67" s="50">
        <v>4.5025500000000003E-2</v>
      </c>
      <c r="D67" s="15">
        <f t="shared" si="0"/>
        <v>4.5025743570416214E-2</v>
      </c>
      <c r="E67" s="51">
        <f t="shared" si="4"/>
        <v>0</v>
      </c>
      <c r="G67" s="16">
        <f t="shared" si="1"/>
        <v>-53.599999999999994</v>
      </c>
      <c r="H67" s="29">
        <f t="shared" si="2"/>
        <v>219.55</v>
      </c>
      <c r="I67" s="15">
        <f>H67/ISA_SI1!$H$9</f>
        <v>0.76192955058129452</v>
      </c>
      <c r="K67" s="23">
        <v>3.4306200000000002E-2</v>
      </c>
      <c r="L67" s="15">
        <f t="shared" si="3"/>
        <v>3.4306404791445082E-2</v>
      </c>
      <c r="M67" s="51">
        <f t="shared" si="5"/>
        <v>0</v>
      </c>
    </row>
    <row r="68" spans="1:13" x14ac:dyDescent="0.3">
      <c r="A68" s="6">
        <f t="shared" si="6"/>
        <v>22950</v>
      </c>
      <c r="C68" s="50">
        <v>4.4666400000000002E-2</v>
      </c>
      <c r="D68" s="15">
        <f t="shared" si="0"/>
        <v>4.4666657268200155E-2</v>
      </c>
      <c r="E68" s="51">
        <f t="shared" si="4"/>
        <v>0</v>
      </c>
      <c r="G68" s="16">
        <f t="shared" si="1"/>
        <v>-53.55</v>
      </c>
      <c r="H68" s="29">
        <f t="shared" si="2"/>
        <v>219.6</v>
      </c>
      <c r="I68" s="15">
        <f>H68/ISA_SI1!$H$9</f>
        <v>0.76210307131702237</v>
      </c>
      <c r="K68" s="23">
        <v>3.4040399999999998E-2</v>
      </c>
      <c r="L68" s="15">
        <f t="shared" si="3"/>
        <v>3.4040557226009065E-2</v>
      </c>
      <c r="M68" s="51">
        <f t="shared" si="5"/>
        <v>0</v>
      </c>
    </row>
    <row r="69" spans="1:13" x14ac:dyDescent="0.3">
      <c r="A69" s="6">
        <f t="shared" si="6"/>
        <v>23000</v>
      </c>
      <c r="C69" s="50">
        <v>4.4310200000000001E-2</v>
      </c>
      <c r="D69" s="15">
        <f t="shared" si="0"/>
        <v>4.4310515500804143E-2</v>
      </c>
      <c r="E69" s="51">
        <f t="shared" si="4"/>
        <v>0</v>
      </c>
      <c r="G69" s="16">
        <f t="shared" si="1"/>
        <v>-53.5</v>
      </c>
      <c r="H69" s="29">
        <f t="shared" si="2"/>
        <v>219.65</v>
      </c>
      <c r="I69" s="15">
        <f>H69/ISA_SI1!$H$9</f>
        <v>0.76227659205275033</v>
      </c>
      <c r="K69" s="23">
        <v>3.37767E-2</v>
      </c>
      <c r="L69" s="15">
        <f t="shared" si="3"/>
        <v>3.3776829590244507E-2</v>
      </c>
      <c r="M69" s="51">
        <f t="shared" si="5"/>
        <v>0</v>
      </c>
    </row>
    <row r="70" spans="1:13" x14ac:dyDescent="0.3">
      <c r="A70" s="6">
        <f t="shared" si="6"/>
        <v>23050</v>
      </c>
      <c r="C70" s="50">
        <v>4.3956999999999996E-2</v>
      </c>
      <c r="D70" s="15">
        <f t="shared" si="0"/>
        <v>4.3957293460770236E-2</v>
      </c>
      <c r="E70" s="51">
        <f t="shared" si="4"/>
        <v>0</v>
      </c>
      <c r="G70" s="16">
        <f t="shared" si="1"/>
        <v>-53.45</v>
      </c>
      <c r="H70" s="29">
        <f t="shared" si="2"/>
        <v>219.70000000000002</v>
      </c>
      <c r="I70" s="15">
        <f>H70/ISA_SI1!$H$9</f>
        <v>0.7624501127884783</v>
      </c>
      <c r="K70" s="23">
        <v>3.3515000000000003E-2</v>
      </c>
      <c r="L70" s="15">
        <f t="shared" si="3"/>
        <v>3.3515204502535985E-2</v>
      </c>
      <c r="M70" s="51">
        <f t="shared" si="5"/>
        <v>0</v>
      </c>
    </row>
    <row r="71" spans="1:13" x14ac:dyDescent="0.3">
      <c r="A71" s="6">
        <f t="shared" si="6"/>
        <v>23100</v>
      </c>
      <c r="C71" s="50">
        <v>4.3606699999999998E-2</v>
      </c>
      <c r="D71" s="15">
        <f t="shared" si="0"/>
        <v>4.3606966555216384E-2</v>
      </c>
      <c r="E71" s="51">
        <f t="shared" si="4"/>
        <v>0</v>
      </c>
      <c r="G71" s="16">
        <f t="shared" si="1"/>
        <v>-53.4</v>
      </c>
      <c r="H71" s="29">
        <f t="shared" si="2"/>
        <v>219.75</v>
      </c>
      <c r="I71" s="15">
        <f>H71/ISA_SI1!$H$9</f>
        <v>0.76262363352420626</v>
      </c>
      <c r="K71" s="23">
        <v>3.32555E-2</v>
      </c>
      <c r="L71" s="15">
        <f t="shared" si="3"/>
        <v>3.3255664727690142E-2</v>
      </c>
      <c r="M71" s="51">
        <f t="shared" si="5"/>
        <v>0</v>
      </c>
    </row>
    <row r="72" spans="1:13" x14ac:dyDescent="0.3">
      <c r="A72" s="6">
        <f t="shared" si="6"/>
        <v>23150</v>
      </c>
      <c r="C72" s="50">
        <v>4.3259199999999998E-2</v>
      </c>
      <c r="D72" s="15">
        <f t="shared" si="0"/>
        <v>4.325951040393132E-2</v>
      </c>
      <c r="E72" s="51">
        <f t="shared" si="4"/>
        <v>0</v>
      </c>
      <c r="G72" s="16">
        <f t="shared" si="1"/>
        <v>-53.349999999999994</v>
      </c>
      <c r="H72" s="29">
        <f t="shared" si="2"/>
        <v>219.8</v>
      </c>
      <c r="I72" s="15">
        <f>H72/ISA_SI1!$H$9</f>
        <v>0.76279715425993411</v>
      </c>
      <c r="K72" s="23">
        <v>3.2998100000000002E-2</v>
      </c>
      <c r="L72" s="15">
        <f t="shared" si="3"/>
        <v>3.2998193175668593E-2</v>
      </c>
      <c r="M72" s="51">
        <f t="shared" si="5"/>
        <v>0</v>
      </c>
    </row>
    <row r="73" spans="1:13" x14ac:dyDescent="0.3">
      <c r="A73" s="6">
        <f t="shared" si="6"/>
        <v>23200</v>
      </c>
      <c r="C73" s="50">
        <v>4.2914599999999997E-2</v>
      </c>
      <c r="D73" s="15">
        <f t="shared" ref="D73:D136" si="7">$Q$8/(H73*(H73/216.65)^34.1632)</f>
        <v>4.291490083748991E-2</v>
      </c>
      <c r="E73" s="51">
        <f t="shared" si="4"/>
        <v>0</v>
      </c>
      <c r="G73" s="16">
        <f t="shared" ref="G73:G136" si="8">-76.5+0.001*A73</f>
        <v>-53.3</v>
      </c>
      <c r="H73" s="29">
        <f t="shared" ref="H73:H136" si="9">196.65+0.001*A73</f>
        <v>219.85</v>
      </c>
      <c r="I73" s="15">
        <f>H73/ISA_SI1!$H$9</f>
        <v>0.76297067499566207</v>
      </c>
      <c r="K73" s="23">
        <v>3.2742599999999997E-2</v>
      </c>
      <c r="L73" s="15">
        <f t="shared" ref="L73:L136" si="10">$Q$10/(H73/216.65)^34.1632</f>
        <v>3.2742772900334567E-2</v>
      </c>
      <c r="M73" s="51">
        <f t="shared" si="5"/>
        <v>0</v>
      </c>
    </row>
    <row r="74" spans="1:13" x14ac:dyDescent="0.3">
      <c r="A74" s="6">
        <f t="shared" si="6"/>
        <v>23250</v>
      </c>
      <c r="C74" s="50">
        <v>4.2572800000000001E-2</v>
      </c>
      <c r="D74" s="15">
        <f t="shared" si="7"/>
        <v>4.2573113895381154E-2</v>
      </c>
      <c r="E74" s="51">
        <f t="shared" ref="E74:E137" si="11">ROUND(D74-C74,5)</f>
        <v>0</v>
      </c>
      <c r="G74" s="16">
        <f t="shared" si="8"/>
        <v>-53.25</v>
      </c>
      <c r="H74" s="29">
        <f t="shared" si="9"/>
        <v>219.9</v>
      </c>
      <c r="I74" s="15">
        <f>H74/ISA_SI1!$H$9</f>
        <v>0.76314419573139003</v>
      </c>
      <c r="K74" s="23">
        <v>3.2489200000000003E-2</v>
      </c>
      <c r="L74" s="15">
        <f t="shared" si="10"/>
        <v>3.2489387098207145E-2</v>
      </c>
      <c r="M74" s="51">
        <f t="shared" ref="M74:M137" si="12">ROUND(L74-K74,5)</f>
        <v>0</v>
      </c>
    </row>
    <row r="75" spans="1:13" x14ac:dyDescent="0.3">
      <c r="A75" s="6">
        <f t="shared" ref="A75:A138" si="13">A74+50</f>
        <v>23300</v>
      </c>
      <c r="C75" s="50">
        <v>4.2233799999999995E-2</v>
      </c>
      <c r="D75" s="15">
        <f t="shared" si="7"/>
        <v>4.2234125824156511E-2</v>
      </c>
      <c r="E75" s="51">
        <f t="shared" si="11"/>
        <v>0</v>
      </c>
      <c r="G75" s="16">
        <f t="shared" si="8"/>
        <v>-53.2</v>
      </c>
      <c r="H75" s="29">
        <f t="shared" si="9"/>
        <v>219.95000000000002</v>
      </c>
      <c r="I75" s="15">
        <f>H75/ISA_SI1!$H$9</f>
        <v>0.76331771646711799</v>
      </c>
      <c r="K75" s="23">
        <v>3.2237799999999997E-2</v>
      </c>
      <c r="L75" s="15">
        <f t="shared" si="10"/>
        <v>3.2238019107229086E-2</v>
      </c>
      <c r="M75" s="51">
        <f t="shared" si="12"/>
        <v>0</v>
      </c>
    </row>
    <row r="76" spans="1:13" x14ac:dyDescent="0.3">
      <c r="A76" s="6">
        <f t="shared" si="13"/>
        <v>23350</v>
      </c>
      <c r="C76" s="50">
        <v>4.18976E-2</v>
      </c>
      <c r="D76" s="15">
        <f t="shared" si="7"/>
        <v>4.18979130755949E-2</v>
      </c>
      <c r="E76" s="51">
        <f t="shared" si="11"/>
        <v>0</v>
      </c>
      <c r="G76" s="16">
        <f t="shared" si="8"/>
        <v>-53.15</v>
      </c>
      <c r="H76" s="29">
        <f t="shared" si="9"/>
        <v>220</v>
      </c>
      <c r="I76" s="15">
        <f>H76/ISA_SI1!$H$9</f>
        <v>0.76349123720284584</v>
      </c>
      <c r="K76" s="23">
        <v>3.1988500000000003E-2</v>
      </c>
      <c r="L76" s="15">
        <f t="shared" si="10"/>
        <v>3.1988652405545499E-2</v>
      </c>
      <c r="M76" s="51">
        <f t="shared" si="12"/>
        <v>0</v>
      </c>
    </row>
    <row r="77" spans="1:13" x14ac:dyDescent="0.3">
      <c r="A77" s="6">
        <f t="shared" si="13"/>
        <v>23400</v>
      </c>
      <c r="C77" s="50">
        <v>4.1564199999999996E-2</v>
      </c>
      <c r="D77" s="15">
        <f t="shared" si="7"/>
        <v>4.1564452304881365E-2</v>
      </c>
      <c r="E77" s="51">
        <f t="shared" si="11"/>
        <v>0</v>
      </c>
      <c r="G77" s="16">
        <f t="shared" si="8"/>
        <v>-53.099999999999994</v>
      </c>
      <c r="H77" s="29">
        <f t="shared" si="9"/>
        <v>220.05</v>
      </c>
      <c r="I77" s="15">
        <f>H77/ISA_SI1!$H$9</f>
        <v>0.7636647579385738</v>
      </c>
      <c r="K77" s="23">
        <v>3.1741100000000001E-2</v>
      </c>
      <c r="L77" s="15">
        <f t="shared" si="10"/>
        <v>3.1741270610291021E-2</v>
      </c>
      <c r="M77" s="51">
        <f t="shared" si="12"/>
        <v>0</v>
      </c>
    </row>
    <row r="78" spans="1:13" x14ac:dyDescent="0.3">
      <c r="A78" s="6">
        <f t="shared" si="13"/>
        <v>23450</v>
      </c>
      <c r="C78" s="50">
        <v>4.1233399999999996E-2</v>
      </c>
      <c r="D78" s="15">
        <f t="shared" si="7"/>
        <v>4.1233720368806924E-2</v>
      </c>
      <c r="E78" s="51">
        <f t="shared" si="11"/>
        <v>0</v>
      </c>
      <c r="G78" s="16">
        <f t="shared" si="8"/>
        <v>-53.05</v>
      </c>
      <c r="H78" s="29">
        <f t="shared" si="9"/>
        <v>220.1</v>
      </c>
      <c r="I78" s="15">
        <f>H78/ISA_SI1!$H$9</f>
        <v>0.76383827867430165</v>
      </c>
      <c r="K78" s="23">
        <v>3.1495700000000001E-2</v>
      </c>
      <c r="L78" s="15">
        <f t="shared" si="10"/>
        <v>3.1495857476391213E-2</v>
      </c>
      <c r="M78" s="51">
        <f t="shared" si="12"/>
        <v>0</v>
      </c>
    </row>
    <row r="79" spans="1:13" x14ac:dyDescent="0.3">
      <c r="A79" s="6">
        <f t="shared" si="13"/>
        <v>23500</v>
      </c>
      <c r="C79" s="50">
        <v>4.0905400000000001E-2</v>
      </c>
      <c r="D79" s="15">
        <f t="shared" si="7"/>
        <v>4.0905694323979773E-2</v>
      </c>
      <c r="E79" s="51">
        <f t="shared" si="11"/>
        <v>0</v>
      </c>
      <c r="G79" s="16">
        <f t="shared" si="8"/>
        <v>-53</v>
      </c>
      <c r="H79" s="29">
        <f t="shared" si="9"/>
        <v>220.15</v>
      </c>
      <c r="I79" s="15">
        <f>H79/ISA_SI1!$H$9</f>
        <v>0.76401179941002961</v>
      </c>
      <c r="K79" s="23">
        <v>3.1252200000000001E-2</v>
      </c>
      <c r="L79" s="15">
        <f t="shared" si="10"/>
        <v>3.1252396895370904E-2</v>
      </c>
      <c r="M79" s="51">
        <f t="shared" si="12"/>
        <v>0</v>
      </c>
    </row>
    <row r="80" spans="1:13" x14ac:dyDescent="0.3">
      <c r="A80" s="6">
        <f t="shared" si="13"/>
        <v>23550</v>
      </c>
      <c r="C80" s="50">
        <v>4.0580100000000001E-2</v>
      </c>
      <c r="D80" s="15">
        <f t="shared" si="7"/>
        <v>4.0580351425057511E-2</v>
      </c>
      <c r="E80" s="51">
        <f t="shared" si="11"/>
        <v>0</v>
      </c>
      <c r="G80" s="16">
        <f t="shared" si="8"/>
        <v>-52.95</v>
      </c>
      <c r="H80" s="29">
        <f t="shared" si="9"/>
        <v>220.20000000000002</v>
      </c>
      <c r="I80" s="15">
        <f>H80/ISA_SI1!$H$9</f>
        <v>0.76418532014575757</v>
      </c>
      <c r="K80" s="23">
        <v>3.1010699999999999E-2</v>
      </c>
      <c r="L80" s="15">
        <f t="shared" si="10"/>
        <v>3.1010872894176537E-2</v>
      </c>
      <c r="M80" s="51">
        <f t="shared" si="12"/>
        <v>0</v>
      </c>
    </row>
    <row r="81" spans="1:13" x14ac:dyDescent="0.3">
      <c r="A81" s="6">
        <f t="shared" si="13"/>
        <v>23600</v>
      </c>
      <c r="C81" s="50">
        <v>4.0257399999999999E-2</v>
      </c>
      <c r="D81" s="15">
        <f t="shared" si="7"/>
        <v>4.0257669122992133E-2</v>
      </c>
      <c r="E81" s="51">
        <f t="shared" si="11"/>
        <v>0</v>
      </c>
      <c r="G81" s="16">
        <f t="shared" si="8"/>
        <v>-52.9</v>
      </c>
      <c r="H81" s="29">
        <f t="shared" si="9"/>
        <v>220.25</v>
      </c>
      <c r="I81" s="15">
        <f>H81/ISA_SI1!$H$9</f>
        <v>0.76435884088148542</v>
      </c>
      <c r="K81" s="23">
        <v>3.0771099999999999E-2</v>
      </c>
      <c r="L81" s="15">
        <f t="shared" si="10"/>
        <v>3.077126963400665E-2</v>
      </c>
      <c r="M81" s="51">
        <f t="shared" si="12"/>
        <v>0</v>
      </c>
    </row>
    <row r="82" spans="1:13" x14ac:dyDescent="0.3">
      <c r="A82" s="6">
        <f t="shared" si="13"/>
        <v>23650</v>
      </c>
      <c r="C82" s="50">
        <v>3.9937399999999998E-2</v>
      </c>
      <c r="D82" s="15">
        <f t="shared" si="7"/>
        <v>3.9937625063291154E-2</v>
      </c>
      <c r="E82" s="51">
        <f t="shared" si="11"/>
        <v>0</v>
      </c>
      <c r="G82" s="16">
        <f t="shared" si="8"/>
        <v>-52.849999999999994</v>
      </c>
      <c r="H82" s="29">
        <f t="shared" si="9"/>
        <v>220.3</v>
      </c>
      <c r="I82" s="15">
        <f>H82/ISA_SI1!$H$9</f>
        <v>0.76453236161721339</v>
      </c>
      <c r="K82" s="23">
        <v>3.0533399999999999E-2</v>
      </c>
      <c r="L82" s="15">
        <f t="shared" si="10"/>
        <v>3.0533571409152697E-2</v>
      </c>
      <c r="M82" s="51">
        <f t="shared" si="12"/>
        <v>0</v>
      </c>
    </row>
    <row r="83" spans="1:13" x14ac:dyDescent="0.3">
      <c r="A83" s="6">
        <f t="shared" si="13"/>
        <v>23700</v>
      </c>
      <c r="C83" s="50">
        <v>3.96199E-2</v>
      </c>
      <c r="D83" s="15">
        <f t="shared" si="7"/>
        <v>3.9620197084297488E-2</v>
      </c>
      <c r="E83" s="51">
        <f t="shared" si="11"/>
        <v>0</v>
      </c>
      <c r="G83" s="16">
        <f t="shared" si="8"/>
        <v>-52.8</v>
      </c>
      <c r="H83" s="29">
        <f t="shared" si="9"/>
        <v>220.35</v>
      </c>
      <c r="I83" s="15">
        <f>H83/ISA_SI1!$H$9</f>
        <v>0.76470588235294124</v>
      </c>
      <c r="K83" s="23">
        <v>3.0297600000000001E-2</v>
      </c>
      <c r="L83" s="15">
        <f t="shared" si="10"/>
        <v>3.0297762645852443E-2</v>
      </c>
      <c r="M83" s="51">
        <f t="shared" si="12"/>
        <v>0</v>
      </c>
    </row>
    <row r="84" spans="1:13" x14ac:dyDescent="0.3">
      <c r="A84" s="6">
        <f t="shared" si="13"/>
        <v>23750</v>
      </c>
      <c r="C84" s="50">
        <v>3.9305100000000003E-2</v>
      </c>
      <c r="D84" s="15">
        <f t="shared" si="7"/>
        <v>3.9305363215480352E-2</v>
      </c>
      <c r="E84" s="51">
        <f t="shared" si="11"/>
        <v>0</v>
      </c>
      <c r="G84" s="16">
        <f t="shared" si="8"/>
        <v>-52.75</v>
      </c>
      <c r="H84" s="29">
        <f t="shared" si="9"/>
        <v>220.4</v>
      </c>
      <c r="I84" s="15">
        <f>H84/ISA_SI1!$H$9</f>
        <v>0.7648794030886692</v>
      </c>
      <c r="K84" s="23">
        <v>3.0063699999999999E-2</v>
      </c>
      <c r="L84" s="15">
        <f t="shared" si="10"/>
        <v>3.0063827901150086E-2</v>
      </c>
      <c r="M84" s="51">
        <f t="shared" si="12"/>
        <v>0</v>
      </c>
    </row>
    <row r="85" spans="1:13" x14ac:dyDescent="0.3">
      <c r="A85" s="6">
        <f t="shared" si="13"/>
        <v>23800</v>
      </c>
      <c r="C85" s="50">
        <v>3.8992800000000001E-2</v>
      </c>
      <c r="D85" s="15">
        <f t="shared" si="7"/>
        <v>3.8993101675746253E-2</v>
      </c>
      <c r="E85" s="51">
        <f t="shared" si="11"/>
        <v>0</v>
      </c>
      <c r="G85" s="16">
        <f t="shared" si="8"/>
        <v>-52.7</v>
      </c>
      <c r="H85" s="29">
        <f t="shared" si="9"/>
        <v>220.45000000000002</v>
      </c>
      <c r="I85" s="15">
        <f>H85/ISA_SI1!$H$9</f>
        <v>0.76505292382439716</v>
      </c>
      <c r="K85" s="23">
        <v>2.98316E-2</v>
      </c>
      <c r="L85" s="15">
        <f t="shared" si="10"/>
        <v>2.9831751861769836E-2</v>
      </c>
      <c r="M85" s="51">
        <f t="shared" si="12"/>
        <v>0</v>
      </c>
    </row>
    <row r="86" spans="1:13" x14ac:dyDescent="0.3">
      <c r="A86" s="6">
        <f t="shared" si="13"/>
        <v>23850</v>
      </c>
      <c r="C86" s="50">
        <v>3.8683100000000005E-2</v>
      </c>
      <c r="D86" s="15">
        <f t="shared" si="7"/>
        <v>3.868339087176232E-2</v>
      </c>
      <c r="E86" s="51">
        <f t="shared" si="11"/>
        <v>0</v>
      </c>
      <c r="G86" s="16">
        <f t="shared" si="8"/>
        <v>-52.65</v>
      </c>
      <c r="H86" s="29">
        <f t="shared" si="9"/>
        <v>220.5</v>
      </c>
      <c r="I86" s="15">
        <f>H86/ISA_SI1!$H$9</f>
        <v>0.76522644456012501</v>
      </c>
      <c r="K86" s="23">
        <v>2.96014E-2</v>
      </c>
      <c r="L86" s="15">
        <f t="shared" si="10"/>
        <v>2.9601519342997252E-2</v>
      </c>
      <c r="M86" s="51">
        <f t="shared" si="12"/>
        <v>0</v>
      </c>
    </row>
    <row r="87" spans="1:13" x14ac:dyDescent="0.3">
      <c r="A87" s="6">
        <f t="shared" si="13"/>
        <v>23900</v>
      </c>
      <c r="C87" s="50">
        <v>3.8376E-2</v>
      </c>
      <c r="D87" s="15">
        <f t="shared" si="7"/>
        <v>3.8376209396295061E-2</v>
      </c>
      <c r="E87" s="51">
        <f t="shared" si="11"/>
        <v>0</v>
      </c>
      <c r="G87" s="16">
        <f t="shared" si="8"/>
        <v>-52.599999999999994</v>
      </c>
      <c r="H87" s="29">
        <f t="shared" si="9"/>
        <v>220.55</v>
      </c>
      <c r="I87" s="15">
        <f>H87/ISA_SI1!$H$9</f>
        <v>0.76539996529585297</v>
      </c>
      <c r="K87" s="23">
        <v>2.9373E-2</v>
      </c>
      <c r="L87" s="15">
        <f t="shared" si="10"/>
        <v>2.9373115287570663E-2</v>
      </c>
      <c r="M87" s="51">
        <f t="shared" si="12"/>
        <v>0</v>
      </c>
    </row>
    <row r="88" spans="1:13" x14ac:dyDescent="0.3">
      <c r="A88" s="6">
        <f t="shared" si="13"/>
        <v>23950</v>
      </c>
      <c r="C88" s="50">
        <v>3.8071300000000002E-2</v>
      </c>
      <c r="D88" s="15">
        <f t="shared" si="7"/>
        <v>3.8071536026565503E-2</v>
      </c>
      <c r="E88" s="51">
        <f t="shared" si="11"/>
        <v>0</v>
      </c>
      <c r="G88" s="16">
        <f t="shared" si="8"/>
        <v>-52.55</v>
      </c>
      <c r="H88" s="29">
        <f t="shared" si="9"/>
        <v>220.6</v>
      </c>
      <c r="I88" s="15">
        <f>H88/ISA_SI1!$H$9</f>
        <v>0.76557348603158082</v>
      </c>
      <c r="K88" s="23">
        <v>2.9146399999999999E-2</v>
      </c>
      <c r="L88" s="15">
        <f t="shared" si="10"/>
        <v>2.9146524764583313E-2</v>
      </c>
      <c r="M88" s="51">
        <f t="shared" si="12"/>
        <v>0</v>
      </c>
    </row>
    <row r="89" spans="1:13" x14ac:dyDescent="0.3">
      <c r="A89" s="6">
        <f t="shared" si="13"/>
        <v>24000</v>
      </c>
      <c r="C89" s="50">
        <v>3.77691E-2</v>
      </c>
      <c r="D89" s="15">
        <f t="shared" si="7"/>
        <v>3.7769349722619298E-2</v>
      </c>
      <c r="E89" s="51">
        <f t="shared" si="11"/>
        <v>0</v>
      </c>
      <c r="G89" s="16">
        <f t="shared" si="8"/>
        <v>-52.5</v>
      </c>
      <c r="H89" s="29">
        <f t="shared" si="9"/>
        <v>220.65</v>
      </c>
      <c r="I89" s="15">
        <f>H89/ISA_SI1!$H$9</f>
        <v>0.76574700676730878</v>
      </c>
      <c r="K89" s="23">
        <v>2.8921599999999999E-2</v>
      </c>
      <c r="L89" s="15">
        <f t="shared" si="10"/>
        <v>2.8921732968395383E-2</v>
      </c>
      <c r="M89" s="51">
        <f t="shared" si="12"/>
        <v>0</v>
      </c>
    </row>
    <row r="90" spans="1:13" x14ac:dyDescent="0.3">
      <c r="A90" s="6">
        <f t="shared" si="13"/>
        <v>24050</v>
      </c>
      <c r="C90" s="50">
        <v>3.74694E-2</v>
      </c>
      <c r="D90" s="15">
        <f t="shared" si="7"/>
        <v>3.7469629625709017E-2</v>
      </c>
      <c r="E90" s="51">
        <f t="shared" si="11"/>
        <v>0</v>
      </c>
      <c r="G90" s="16">
        <f t="shared" si="8"/>
        <v>-52.45</v>
      </c>
      <c r="H90" s="29">
        <f t="shared" si="9"/>
        <v>220.70000000000002</v>
      </c>
      <c r="I90" s="15">
        <f>H90/ISA_SI1!$H$9</f>
        <v>0.76592052750303674</v>
      </c>
      <c r="K90" s="23">
        <v>2.8698499999999998E-2</v>
      </c>
      <c r="L90" s="15">
        <f t="shared" si="10"/>
        <v>2.8698725217553504E-2</v>
      </c>
      <c r="M90" s="51">
        <f t="shared" si="12"/>
        <v>0</v>
      </c>
    </row>
    <row r="91" spans="1:13" x14ac:dyDescent="0.3">
      <c r="A91" s="6">
        <f t="shared" si="13"/>
        <v>24100</v>
      </c>
      <c r="C91" s="50">
        <v>3.71721E-2</v>
      </c>
      <c r="D91" s="15">
        <f t="shared" si="7"/>
        <v>3.7172355056695132E-2</v>
      </c>
      <c r="E91" s="51">
        <f t="shared" si="11"/>
        <v>0</v>
      </c>
      <c r="G91" s="16">
        <f t="shared" si="8"/>
        <v>-52.4</v>
      </c>
      <c r="H91" s="29">
        <f t="shared" si="9"/>
        <v>220.75</v>
      </c>
      <c r="I91" s="15">
        <f>H91/ISA_SI1!$H$9</f>
        <v>0.76609404823876459</v>
      </c>
      <c r="K91" s="23">
        <v>2.84774E-2</v>
      </c>
      <c r="L91" s="15">
        <f t="shared" si="10"/>
        <v>2.8477486953723014E-2</v>
      </c>
      <c r="M91" s="51">
        <f t="shared" si="12"/>
        <v>0</v>
      </c>
    </row>
    <row r="92" spans="1:13" x14ac:dyDescent="0.3">
      <c r="A92" s="6">
        <f t="shared" si="13"/>
        <v>24150</v>
      </c>
      <c r="C92" s="50">
        <v>3.6877300000000002E-2</v>
      </c>
      <c r="D92" s="15">
        <f t="shared" si="7"/>
        <v>3.6877505514457121E-2</v>
      </c>
      <c r="E92" s="51">
        <f t="shared" si="11"/>
        <v>0</v>
      </c>
      <c r="G92" s="16">
        <f t="shared" si="8"/>
        <v>-52.349999999999994</v>
      </c>
      <c r="H92" s="29">
        <f t="shared" si="9"/>
        <v>220.8</v>
      </c>
      <c r="I92" s="15">
        <f>H92/ISA_SI1!$H$9</f>
        <v>0.76626756897449255</v>
      </c>
      <c r="K92" s="23">
        <v>2.8257899999999999E-2</v>
      </c>
      <c r="L92" s="15">
        <f t="shared" si="10"/>
        <v>2.8258003740626262E-2</v>
      </c>
      <c r="M92" s="51">
        <f t="shared" si="12"/>
        <v>0</v>
      </c>
    </row>
    <row r="93" spans="1:13" x14ac:dyDescent="0.3">
      <c r="A93" s="6">
        <f t="shared" si="13"/>
        <v>24200</v>
      </c>
      <c r="C93" s="50">
        <v>3.6584800000000001E-2</v>
      </c>
      <c r="D93" s="15">
        <f t="shared" si="7"/>
        <v>3.6585060674323336E-2</v>
      </c>
      <c r="E93" s="51">
        <f t="shared" si="11"/>
        <v>0</v>
      </c>
      <c r="G93" s="16">
        <f t="shared" si="8"/>
        <v>-52.3</v>
      </c>
      <c r="H93" s="29">
        <f t="shared" si="9"/>
        <v>220.85</v>
      </c>
      <c r="I93" s="15">
        <f>H93/ISA_SI1!$H$9</f>
        <v>0.7664410897102204</v>
      </c>
      <c r="K93" s="23">
        <v>2.8040200000000001E-2</v>
      </c>
      <c r="L93" s="15">
        <f t="shared" si="10"/>
        <v>2.8040261262993652E-2</v>
      </c>
      <c r="M93" s="51">
        <f t="shared" si="12"/>
        <v>0</v>
      </c>
    </row>
    <row r="94" spans="1:13" x14ac:dyDescent="0.3">
      <c r="A94" s="6">
        <f t="shared" si="13"/>
        <v>24250</v>
      </c>
      <c r="C94" s="50">
        <v>3.6294800000000002E-2</v>
      </c>
      <c r="D94" s="15">
        <f t="shared" si="7"/>
        <v>3.6295000386510741E-2</v>
      </c>
      <c r="E94" s="51">
        <f t="shared" si="11"/>
        <v>0</v>
      </c>
      <c r="G94" s="16">
        <f t="shared" si="8"/>
        <v>-52.25</v>
      </c>
      <c r="H94" s="29">
        <f t="shared" si="9"/>
        <v>220.9</v>
      </c>
      <c r="I94" s="15">
        <f>H94/ISA_SI1!$H$9</f>
        <v>0.76661461044594836</v>
      </c>
      <c r="K94" s="23">
        <v>2.7824100000000001E-2</v>
      </c>
      <c r="L94" s="15">
        <f t="shared" si="10"/>
        <v>2.7824245325520615E-2</v>
      </c>
      <c r="M94" s="51">
        <f t="shared" si="12"/>
        <v>0</v>
      </c>
    </row>
    <row r="95" spans="1:13" x14ac:dyDescent="0.3">
      <c r="A95" s="6">
        <f t="shared" si="13"/>
        <v>24300</v>
      </c>
      <c r="C95" s="50">
        <v>3.60071E-2</v>
      </c>
      <c r="D95" s="15">
        <f t="shared" si="7"/>
        <v>3.600730467458288E-2</v>
      </c>
      <c r="E95" s="51">
        <f t="shared" si="11"/>
        <v>0</v>
      </c>
      <c r="G95" s="16">
        <f t="shared" si="8"/>
        <v>-52.2</v>
      </c>
      <c r="H95" s="29">
        <f t="shared" si="9"/>
        <v>220.95000000000002</v>
      </c>
      <c r="I95" s="15">
        <f>H95/ISA_SI1!$H$9</f>
        <v>0.76678813118167632</v>
      </c>
      <c r="K95" s="23">
        <v>2.76098E-2</v>
      </c>
      <c r="L95" s="15">
        <f t="shared" si="10"/>
        <v>2.7609941851836895E-2</v>
      </c>
      <c r="M95" s="51">
        <f t="shared" si="12"/>
        <v>0</v>
      </c>
    </row>
    <row r="96" spans="1:13" x14ac:dyDescent="0.3">
      <c r="A96" s="6">
        <f t="shared" si="13"/>
        <v>24350</v>
      </c>
      <c r="C96" s="50">
        <v>3.5721700000000002E-2</v>
      </c>
      <c r="D96" s="15">
        <f t="shared" si="7"/>
        <v>3.5721953733918982E-2</v>
      </c>
      <c r="E96" s="51">
        <f t="shared" si="11"/>
        <v>0</v>
      </c>
      <c r="G96" s="16">
        <f t="shared" si="8"/>
        <v>-52.15</v>
      </c>
      <c r="H96" s="29">
        <f t="shared" si="9"/>
        <v>221</v>
      </c>
      <c r="I96" s="15">
        <f>H96/ISA_SI1!$H$9</f>
        <v>0.76696165191740417</v>
      </c>
      <c r="K96" s="23">
        <v>2.73972E-2</v>
      </c>
      <c r="L96" s="15">
        <f t="shared" si="10"/>
        <v>2.7397336883482858E-2</v>
      </c>
      <c r="M96" s="51">
        <f t="shared" si="12"/>
        <v>0</v>
      </c>
    </row>
    <row r="97" spans="1:13" x14ac:dyDescent="0.3">
      <c r="A97" s="6">
        <f t="shared" si="13"/>
        <v>24400</v>
      </c>
      <c r="C97" s="50">
        <v>3.5438700000000004E-2</v>
      </c>
      <c r="D97" s="15">
        <f t="shared" si="7"/>
        <v>3.543892793019706E-2</v>
      </c>
      <c r="E97" s="51">
        <f t="shared" si="11"/>
        <v>0</v>
      </c>
      <c r="G97" s="16">
        <f t="shared" si="8"/>
        <v>-52.099999999999994</v>
      </c>
      <c r="H97" s="29">
        <f t="shared" si="9"/>
        <v>221.05</v>
      </c>
      <c r="I97" s="15">
        <f>H97/ISA_SI1!$H$9</f>
        <v>0.76713517265313214</v>
      </c>
      <c r="K97" s="23">
        <v>2.71863E-2</v>
      </c>
      <c r="L97" s="15">
        <f t="shared" si="10"/>
        <v>2.7186416578894874E-2</v>
      </c>
      <c r="M97" s="51">
        <f t="shared" si="12"/>
        <v>0</v>
      </c>
    </row>
    <row r="98" spans="1:13" x14ac:dyDescent="0.3">
      <c r="A98" s="6">
        <f t="shared" si="13"/>
        <v>24450</v>
      </c>
      <c r="C98" s="50">
        <v>3.5158000000000002E-2</v>
      </c>
      <c r="D98" s="15">
        <f t="shared" si="7"/>
        <v>3.5158207797893345E-2</v>
      </c>
      <c r="E98" s="51">
        <f t="shared" si="11"/>
        <v>0</v>
      </c>
      <c r="G98" s="16">
        <f t="shared" si="8"/>
        <v>-52.05</v>
      </c>
      <c r="H98" s="29">
        <f t="shared" si="9"/>
        <v>221.1</v>
      </c>
      <c r="I98" s="15">
        <f>H98/ISA_SI1!$H$9</f>
        <v>0.76730869338885999</v>
      </c>
      <c r="K98" s="23">
        <v>2.69771E-2</v>
      </c>
      <c r="L98" s="15">
        <f t="shared" si="10"/>
        <v>2.6977167212401655E-2</v>
      </c>
      <c r="M98" s="51">
        <f t="shared" si="12"/>
        <v>0</v>
      </c>
    </row>
    <row r="99" spans="1:13" x14ac:dyDescent="0.3">
      <c r="A99" s="6">
        <f t="shared" si="13"/>
        <v>24500</v>
      </c>
      <c r="C99" s="50">
        <v>3.4879600000000004E-2</v>
      </c>
      <c r="D99" s="15">
        <f t="shared" si="7"/>
        <v>3.4879774038791306E-2</v>
      </c>
      <c r="E99" s="51">
        <f t="shared" si="11"/>
        <v>0</v>
      </c>
      <c r="G99" s="16">
        <f t="shared" si="8"/>
        <v>-52</v>
      </c>
      <c r="H99" s="29">
        <f t="shared" si="9"/>
        <v>221.15</v>
      </c>
      <c r="I99" s="15">
        <f>H99/ISA_SI1!$H$9</f>
        <v>0.76748221412458795</v>
      </c>
      <c r="K99" s="23">
        <v>2.6769399999999999E-2</v>
      </c>
      <c r="L99" s="15">
        <f t="shared" si="10"/>
        <v>2.6769575173226437E-2</v>
      </c>
      <c r="M99" s="51">
        <f t="shared" si="12"/>
        <v>0</v>
      </c>
    </row>
    <row r="100" spans="1:13" x14ac:dyDescent="0.3">
      <c r="A100" s="6">
        <f t="shared" si="13"/>
        <v>24550</v>
      </c>
      <c r="C100" s="50">
        <v>3.4603399999999999E-2</v>
      </c>
      <c r="D100" s="15">
        <f t="shared" si="7"/>
        <v>3.4603607520508346E-2</v>
      </c>
      <c r="E100" s="51">
        <f t="shared" si="11"/>
        <v>0</v>
      </c>
      <c r="G100" s="16">
        <f t="shared" si="8"/>
        <v>-51.95</v>
      </c>
      <c r="H100" s="29">
        <f t="shared" si="9"/>
        <v>221.20000000000002</v>
      </c>
      <c r="I100" s="15">
        <f>H100/ISA_SI1!$H$9</f>
        <v>0.76765573486031591</v>
      </c>
      <c r="K100" s="23">
        <v>2.65635E-2</v>
      </c>
      <c r="L100" s="15">
        <f t="shared" si="10"/>
        <v>2.6563626964501125E-2</v>
      </c>
      <c r="M100" s="51">
        <f t="shared" si="12"/>
        <v>0</v>
      </c>
    </row>
    <row r="101" spans="1:13" x14ac:dyDescent="0.3">
      <c r="A101" s="6">
        <f t="shared" si="13"/>
        <v>24600</v>
      </c>
      <c r="C101" s="50">
        <v>3.4329499999999999E-2</v>
      </c>
      <c r="D101" s="15">
        <f t="shared" si="7"/>
        <v>3.4329689275031737E-2</v>
      </c>
      <c r="E101" s="51">
        <f t="shared" si="11"/>
        <v>0</v>
      </c>
      <c r="G101" s="16">
        <f t="shared" si="8"/>
        <v>-51.9</v>
      </c>
      <c r="H101" s="29">
        <f t="shared" si="9"/>
        <v>221.25</v>
      </c>
      <c r="I101" s="15">
        <f>H101/ISA_SI1!$H$9</f>
        <v>0.76782925559604376</v>
      </c>
      <c r="K101" s="23">
        <v>2.63591E-2</v>
      </c>
      <c r="L101" s="15">
        <f t="shared" si="10"/>
        <v>2.6359309202286022E-2</v>
      </c>
      <c r="M101" s="51">
        <f t="shared" si="12"/>
        <v>0</v>
      </c>
    </row>
    <row r="102" spans="1:13" x14ac:dyDescent="0.3">
      <c r="A102" s="6">
        <f t="shared" si="13"/>
        <v>24650</v>
      </c>
      <c r="C102" s="50">
        <v>3.4057799999999999E-2</v>
      </c>
      <c r="D102" s="15">
        <f t="shared" si="7"/>
        <v>3.4058000497271784E-2</v>
      </c>
      <c r="E102" s="51">
        <f t="shared" si="11"/>
        <v>0</v>
      </c>
      <c r="G102" s="16">
        <f t="shared" si="8"/>
        <v>-51.849999999999994</v>
      </c>
      <c r="H102" s="29">
        <f t="shared" si="9"/>
        <v>221.3</v>
      </c>
      <c r="I102" s="15">
        <f>H102/ISA_SI1!$H$9</f>
        <v>0.76800277633177172</v>
      </c>
      <c r="K102" s="23">
        <v>2.61564E-2</v>
      </c>
      <c r="L102" s="15">
        <f t="shared" si="10"/>
        <v>2.6156608614601288E-2</v>
      </c>
      <c r="M102" s="51">
        <f t="shared" si="12"/>
        <v>0</v>
      </c>
    </row>
    <row r="103" spans="1:13" x14ac:dyDescent="0.3">
      <c r="A103" s="6">
        <f t="shared" si="13"/>
        <v>24700</v>
      </c>
      <c r="C103" s="50">
        <v>3.37883E-2</v>
      </c>
      <c r="D103" s="15">
        <f t="shared" si="7"/>
        <v>3.3788522543624126E-2</v>
      </c>
      <c r="E103" s="51">
        <f t="shared" si="11"/>
        <v>0</v>
      </c>
      <c r="G103" s="16">
        <f t="shared" si="8"/>
        <v>-51.8</v>
      </c>
      <c r="H103" s="29">
        <f t="shared" si="9"/>
        <v>221.35</v>
      </c>
      <c r="I103" s="15">
        <f>H103/ISA_SI1!$H$9</f>
        <v>0.76817629706749957</v>
      </c>
      <c r="K103" s="23">
        <v>2.59554E-2</v>
      </c>
      <c r="L103" s="15">
        <f t="shared" si="10"/>
        <v>2.5955512040463834E-2</v>
      </c>
      <c r="M103" s="51">
        <f t="shared" si="12"/>
        <v>0</v>
      </c>
    </row>
    <row r="104" spans="1:13" x14ac:dyDescent="0.3">
      <c r="A104" s="6">
        <f t="shared" si="13"/>
        <v>24750</v>
      </c>
      <c r="C104" s="50">
        <v>3.3521000000000002E-2</v>
      </c>
      <c r="D104" s="15">
        <f t="shared" si="7"/>
        <v>3.3521236930548939E-2</v>
      </c>
      <c r="E104" s="51">
        <f t="shared" si="11"/>
        <v>0</v>
      </c>
      <c r="G104" s="16">
        <f t="shared" si="8"/>
        <v>-51.75</v>
      </c>
      <c r="H104" s="29">
        <f t="shared" si="9"/>
        <v>221.4</v>
      </c>
      <c r="I104" s="15">
        <f>H104/ISA_SI1!$H$9</f>
        <v>0.76834981780322753</v>
      </c>
      <c r="K104" s="23">
        <v>2.5755799999999999E-2</v>
      </c>
      <c r="L104" s="15">
        <f t="shared" si="10"/>
        <v>2.5756006428935829E-2</v>
      </c>
      <c r="M104" s="51">
        <f t="shared" si="12"/>
        <v>0</v>
      </c>
    </row>
    <row r="105" spans="1:13" x14ac:dyDescent="0.3">
      <c r="A105" s="6">
        <f t="shared" si="13"/>
        <v>24800</v>
      </c>
      <c r="C105" s="50">
        <v>3.3255899999999998E-2</v>
      </c>
      <c r="D105" s="15">
        <f t="shared" si="7"/>
        <v>3.3256125333159046E-2</v>
      </c>
      <c r="E105" s="51">
        <f t="shared" si="11"/>
        <v>0</v>
      </c>
      <c r="G105" s="16">
        <f t="shared" si="8"/>
        <v>-51.7</v>
      </c>
      <c r="H105" s="29">
        <f t="shared" si="9"/>
        <v>221.45000000000002</v>
      </c>
      <c r="I105" s="15">
        <f>H105/ISA_SI1!$H$9</f>
        <v>0.76852333853895549</v>
      </c>
      <c r="K105" s="23">
        <v>2.5558000000000001E-2</v>
      </c>
      <c r="L105" s="15">
        <f t="shared" si="10"/>
        <v>2.5558078838178445E-2</v>
      </c>
      <c r="M105" s="51">
        <f t="shared" si="12"/>
        <v>0</v>
      </c>
    </row>
    <row r="106" spans="1:13" x14ac:dyDescent="0.3">
      <c r="A106" s="6">
        <f t="shared" si="13"/>
        <v>24850</v>
      </c>
      <c r="C106" s="50">
        <v>3.2992899999999999E-2</v>
      </c>
      <c r="D106" s="15">
        <f t="shared" si="7"/>
        <v>3.2993169583824741E-2</v>
      </c>
      <c r="E106" s="51">
        <f t="shared" si="11"/>
        <v>0</v>
      </c>
      <c r="G106" s="16">
        <f t="shared" si="8"/>
        <v>-51.65</v>
      </c>
      <c r="H106" s="29">
        <f t="shared" si="9"/>
        <v>221.5</v>
      </c>
      <c r="I106" s="15">
        <f>H106/ISA_SI1!$H$9</f>
        <v>0.76869685927468334</v>
      </c>
      <c r="K106" s="23">
        <v>2.5361600000000002E-2</v>
      </c>
      <c r="L106" s="15">
        <f t="shared" si="10"/>
        <v>2.5361716434517068E-2</v>
      </c>
      <c r="M106" s="51">
        <f t="shared" si="12"/>
        <v>0</v>
      </c>
    </row>
    <row r="107" spans="1:13" x14ac:dyDescent="0.3">
      <c r="A107" s="6">
        <f t="shared" si="13"/>
        <v>24900</v>
      </c>
      <c r="C107" s="50">
        <v>3.27321E-2</v>
      </c>
      <c r="D107" s="15">
        <f t="shared" si="7"/>
        <v>3.2732351670787231E-2</v>
      </c>
      <c r="E107" s="51">
        <f t="shared" si="11"/>
        <v>0</v>
      </c>
      <c r="G107" s="16">
        <f t="shared" si="8"/>
        <v>-51.599999999999994</v>
      </c>
      <c r="H107" s="29">
        <f t="shared" si="9"/>
        <v>221.55</v>
      </c>
      <c r="I107" s="15">
        <f>H107/ISA_SI1!$H$9</f>
        <v>0.7688703800104113</v>
      </c>
      <c r="K107" s="23">
        <v>2.51667E-2</v>
      </c>
      <c r="L107" s="15">
        <f t="shared" si="10"/>
        <v>2.516690649151165E-2</v>
      </c>
      <c r="M107" s="51">
        <f t="shared" si="12"/>
        <v>0</v>
      </c>
    </row>
    <row r="108" spans="1:13" x14ac:dyDescent="0.3">
      <c r="A108" s="6">
        <f t="shared" si="13"/>
        <v>24950</v>
      </c>
      <c r="C108" s="50">
        <v>3.2473399999999999E-2</v>
      </c>
      <c r="D108" s="15">
        <f t="shared" si="7"/>
        <v>3.2473653736788573E-2</v>
      </c>
      <c r="E108" s="51">
        <f t="shared" si="11"/>
        <v>0</v>
      </c>
      <c r="G108" s="16">
        <f t="shared" si="8"/>
        <v>-51.55</v>
      </c>
      <c r="H108" s="29">
        <f t="shared" si="9"/>
        <v>221.6</v>
      </c>
      <c r="I108" s="15">
        <f>H108/ISA_SI1!$H$9</f>
        <v>0.76904390074613915</v>
      </c>
      <c r="K108" s="23">
        <v>2.4973499999999999E-2</v>
      </c>
      <c r="L108" s="15">
        <f t="shared" si="10"/>
        <v>2.4973636389038295E-2</v>
      </c>
      <c r="M108" s="51">
        <f t="shared" si="12"/>
        <v>0</v>
      </c>
    </row>
    <row r="109" spans="1:13" x14ac:dyDescent="0.3">
      <c r="A109" s="6">
        <f t="shared" si="13"/>
        <v>25000</v>
      </c>
      <c r="C109" s="50">
        <v>3.2216800000000004E-2</v>
      </c>
      <c r="D109" s="15">
        <f t="shared" si="7"/>
        <v>3.2217058077710005E-2</v>
      </c>
      <c r="E109" s="51">
        <f t="shared" si="11"/>
        <v>0</v>
      </c>
      <c r="G109" s="16">
        <f t="shared" si="8"/>
        <v>-51.5</v>
      </c>
      <c r="H109" s="29">
        <f t="shared" si="9"/>
        <v>221.65</v>
      </c>
      <c r="I109" s="15">
        <f>H109/ISA_SI1!$H$9</f>
        <v>0.76921742148186711</v>
      </c>
      <c r="K109" s="23">
        <v>2.47817E-2</v>
      </c>
      <c r="L109" s="15">
        <f t="shared" si="10"/>
        <v>2.4781893612375896E-2</v>
      </c>
      <c r="M109" s="51">
        <f t="shared" si="12"/>
        <v>0</v>
      </c>
    </row>
    <row r="110" spans="1:13" x14ac:dyDescent="0.3">
      <c r="A110" s="6">
        <f t="shared" si="13"/>
        <v>25050</v>
      </c>
      <c r="C110" s="50">
        <v>3.1962299999999999E-2</v>
      </c>
      <c r="D110" s="15">
        <f t="shared" si="7"/>
        <v>3.1962547141226254E-2</v>
      </c>
      <c r="E110" s="51">
        <f t="shared" si="11"/>
        <v>0</v>
      </c>
      <c r="G110" s="16">
        <f t="shared" si="8"/>
        <v>-51.45</v>
      </c>
      <c r="H110" s="29">
        <f t="shared" si="9"/>
        <v>221.70000000000002</v>
      </c>
      <c r="I110" s="15">
        <f>H110/ISA_SI1!$H$9</f>
        <v>0.76939094221759508</v>
      </c>
      <c r="K110" s="23">
        <v>2.4591600000000002E-2</v>
      </c>
      <c r="L110" s="15">
        <f t="shared" si="10"/>
        <v>2.4591665751303639E-2</v>
      </c>
      <c r="M110" s="51">
        <f t="shared" si="12"/>
        <v>0</v>
      </c>
    </row>
    <row r="111" spans="1:13" x14ac:dyDescent="0.3">
      <c r="A111" s="6">
        <f t="shared" si="13"/>
        <v>25100</v>
      </c>
      <c r="C111" s="50">
        <v>3.1709899999999999E-2</v>
      </c>
      <c r="D111" s="15">
        <f t="shared" si="7"/>
        <v>3.1710103525469602E-2</v>
      </c>
      <c r="E111" s="51">
        <f t="shared" si="11"/>
        <v>0</v>
      </c>
      <c r="G111" s="16">
        <f t="shared" si="8"/>
        <v>-51.4</v>
      </c>
      <c r="H111" s="29">
        <f t="shared" si="9"/>
        <v>221.75</v>
      </c>
      <c r="I111" s="15">
        <f>H111/ISA_SI1!$H$9</f>
        <v>0.76956446295332304</v>
      </c>
      <c r="K111" s="23">
        <v>2.4402799999999999E-2</v>
      </c>
      <c r="L111" s="15">
        <f t="shared" si="10"/>
        <v>2.4402940499204585E-2</v>
      </c>
      <c r="M111" s="51">
        <f t="shared" si="12"/>
        <v>0</v>
      </c>
    </row>
    <row r="112" spans="1:13" x14ac:dyDescent="0.3">
      <c r="A112" s="6">
        <f t="shared" si="13"/>
        <v>25150</v>
      </c>
      <c r="C112" s="50">
        <v>3.1459500000000001E-2</v>
      </c>
      <c r="D112" s="15">
        <f t="shared" si="7"/>
        <v>3.1459709977705849E-2</v>
      </c>
      <c r="E112" s="51">
        <f t="shared" si="11"/>
        <v>0</v>
      </c>
      <c r="G112" s="16">
        <f t="shared" si="8"/>
        <v>-51.349999999999994</v>
      </c>
      <c r="H112" s="29">
        <f t="shared" si="9"/>
        <v>221.8</v>
      </c>
      <c r="I112" s="15">
        <f>H112/ISA_SI1!$H$9</f>
        <v>0.76973798368905089</v>
      </c>
      <c r="K112" s="23">
        <v>2.4215500000000001E-2</v>
      </c>
      <c r="L112" s="15">
        <f t="shared" si="10"/>
        <v>2.4215705652177108E-2</v>
      </c>
      <c r="M112" s="51">
        <f t="shared" si="12"/>
        <v>0</v>
      </c>
    </row>
    <row r="113" spans="1:13" x14ac:dyDescent="0.3">
      <c r="A113" s="6">
        <f t="shared" si="13"/>
        <v>25200</v>
      </c>
      <c r="C113" s="50">
        <v>3.1211099999999999E-2</v>
      </c>
      <c r="D113" s="15">
        <f t="shared" si="7"/>
        <v>3.1211349393024824E-2</v>
      </c>
      <c r="E113" s="51">
        <f t="shared" si="11"/>
        <v>0</v>
      </c>
      <c r="G113" s="16">
        <f t="shared" si="8"/>
        <v>-51.3</v>
      </c>
      <c r="H113" s="29">
        <f t="shared" si="9"/>
        <v>221.85</v>
      </c>
      <c r="I113" s="15">
        <f>H113/ISA_SI1!$H$9</f>
        <v>0.76991150442477885</v>
      </c>
      <c r="K113" s="23">
        <v>2.40298E-2</v>
      </c>
      <c r="L113" s="15">
        <f t="shared" si="10"/>
        <v>2.4029949108156017E-2</v>
      </c>
      <c r="M113" s="51">
        <f t="shared" si="12"/>
        <v>0</v>
      </c>
    </row>
    <row r="114" spans="1:13" x14ac:dyDescent="0.3">
      <c r="A114" s="6">
        <f t="shared" si="13"/>
        <v>25250</v>
      </c>
      <c r="C114" s="50">
        <v>3.0964800000000001E-2</v>
      </c>
      <c r="D114" s="15">
        <f t="shared" si="7"/>
        <v>3.096500481303896E-2</v>
      </c>
      <c r="E114" s="51">
        <f t="shared" si="11"/>
        <v>0</v>
      </c>
      <c r="G114" s="16">
        <f t="shared" si="8"/>
        <v>-51.25</v>
      </c>
      <c r="H114" s="29">
        <f t="shared" si="9"/>
        <v>221.9</v>
      </c>
      <c r="I114" s="15">
        <f>H114/ISA_SI1!$H$9</f>
        <v>0.77008502516050681</v>
      </c>
      <c r="K114" s="23">
        <v>2.3845499999999999E-2</v>
      </c>
      <c r="L114" s="15">
        <f t="shared" si="10"/>
        <v>2.384565886603867E-2</v>
      </c>
      <c r="M114" s="51">
        <f t="shared" si="12"/>
        <v>0</v>
      </c>
    </row>
    <row r="115" spans="1:13" x14ac:dyDescent="0.3">
      <c r="A115" s="6">
        <f t="shared" si="13"/>
        <v>25300</v>
      </c>
      <c r="C115" s="50">
        <v>3.0720399999999998E-2</v>
      </c>
      <c r="D115" s="15">
        <f t="shared" si="7"/>
        <v>3.0720659424597438E-2</v>
      </c>
      <c r="E115" s="51">
        <f t="shared" si="11"/>
        <v>0</v>
      </c>
      <c r="G115" s="16">
        <f t="shared" si="8"/>
        <v>-51.2</v>
      </c>
      <c r="H115" s="29">
        <f t="shared" si="9"/>
        <v>221.95000000000002</v>
      </c>
      <c r="I115" s="15">
        <f>H115/ISA_SI1!$H$9</f>
        <v>0.77025854589623477</v>
      </c>
      <c r="K115" s="23">
        <v>2.3662699999999998E-2</v>
      </c>
      <c r="L115" s="15">
        <f t="shared" si="10"/>
        <v>2.3662823024821613E-2</v>
      </c>
      <c r="M115" s="51">
        <f t="shared" si="12"/>
        <v>0</v>
      </c>
    </row>
    <row r="116" spans="1:13" x14ac:dyDescent="0.3">
      <c r="A116" s="6">
        <f t="shared" si="13"/>
        <v>25350</v>
      </c>
      <c r="C116" s="50">
        <v>3.0478100000000001E-2</v>
      </c>
      <c r="D116" s="15">
        <f t="shared" si="7"/>
        <v>3.0478296558508214E-2</v>
      </c>
      <c r="E116" s="51">
        <f t="shared" si="11"/>
        <v>0</v>
      </c>
      <c r="G116" s="16">
        <f t="shared" si="8"/>
        <v>-51.15</v>
      </c>
      <c r="H116" s="29">
        <f t="shared" si="9"/>
        <v>222</v>
      </c>
      <c r="I116" s="15">
        <f>H116/ISA_SI1!$H$9</f>
        <v>0.77043206663196262</v>
      </c>
      <c r="K116" s="23">
        <v>2.34813E-2</v>
      </c>
      <c r="L116" s="15">
        <f t="shared" si="10"/>
        <v>2.3481429782742005E-2</v>
      </c>
      <c r="M116" s="51">
        <f t="shared" si="12"/>
        <v>0</v>
      </c>
    </row>
    <row r="117" spans="1:13" x14ac:dyDescent="0.3">
      <c r="A117" s="6">
        <f t="shared" si="13"/>
        <v>25400</v>
      </c>
      <c r="C117" s="50">
        <v>3.0237699999999999E-2</v>
      </c>
      <c r="D117" s="15">
        <f t="shared" si="7"/>
        <v>3.0237899688275165E-2</v>
      </c>
      <c r="E117" s="51">
        <f t="shared" si="11"/>
        <v>0</v>
      </c>
      <c r="G117" s="16">
        <f t="shared" si="8"/>
        <v>-51.099999999999994</v>
      </c>
      <c r="H117" s="29">
        <f t="shared" si="9"/>
        <v>222.05</v>
      </c>
      <c r="I117" s="15">
        <f>H117/ISA_SI1!$H$9</f>
        <v>0.77060558736769058</v>
      </c>
      <c r="K117" s="23">
        <v>2.33014E-2</v>
      </c>
      <c r="L117" s="15">
        <f t="shared" si="10"/>
        <v>2.3301467436429388E-2</v>
      </c>
      <c r="M117" s="51">
        <f t="shared" si="12"/>
        <v>0</v>
      </c>
    </row>
    <row r="118" spans="1:13" x14ac:dyDescent="0.3">
      <c r="A118" s="6">
        <f t="shared" si="13"/>
        <v>25450</v>
      </c>
      <c r="C118" s="50">
        <v>2.99992E-2</v>
      </c>
      <c r="D118" s="15">
        <f t="shared" si="7"/>
        <v>2.9999452428843061E-2</v>
      </c>
      <c r="E118" s="51">
        <f t="shared" si="11"/>
        <v>0</v>
      </c>
      <c r="G118" s="16">
        <f t="shared" si="8"/>
        <v>-51.05</v>
      </c>
      <c r="H118" s="29">
        <f t="shared" si="9"/>
        <v>222.1</v>
      </c>
      <c r="I118" s="15">
        <f>H118/ISA_SI1!$H$9</f>
        <v>0.77077910810341843</v>
      </c>
      <c r="K118" s="23">
        <v>2.3122799999999999E-2</v>
      </c>
      <c r="L118" s="15">
        <f t="shared" si="10"/>
        <v>2.3122924380062096E-2</v>
      </c>
      <c r="M118" s="51">
        <f t="shared" si="12"/>
        <v>0</v>
      </c>
    </row>
    <row r="119" spans="1:13" x14ac:dyDescent="0.3">
      <c r="A119" s="6">
        <f t="shared" si="13"/>
        <v>25500</v>
      </c>
      <c r="C119" s="50">
        <v>2.97627E-2</v>
      </c>
      <c r="D119" s="15">
        <f t="shared" si="7"/>
        <v>2.9762938535357379E-2</v>
      </c>
      <c r="E119" s="51">
        <f t="shared" si="11"/>
        <v>0</v>
      </c>
      <c r="G119" s="16">
        <f t="shared" si="8"/>
        <v>-51</v>
      </c>
      <c r="H119" s="29">
        <f t="shared" si="9"/>
        <v>222.15</v>
      </c>
      <c r="I119" s="15">
        <f>H119/ISA_SI1!$H$9</f>
        <v>0.77095262883914639</v>
      </c>
      <c r="K119" s="23">
        <v>2.2945699999999999E-2</v>
      </c>
      <c r="L119" s="15">
        <f t="shared" si="10"/>
        <v>2.2945789104533876E-2</v>
      </c>
      <c r="M119" s="51">
        <f t="shared" si="12"/>
        <v>0</v>
      </c>
    </row>
    <row r="120" spans="1:13" x14ac:dyDescent="0.3">
      <c r="A120" s="6">
        <f t="shared" si="13"/>
        <v>25550</v>
      </c>
      <c r="C120" s="50">
        <v>2.9528200000000001E-2</v>
      </c>
      <c r="D120" s="15">
        <f t="shared" si="7"/>
        <v>2.9528341901931744E-2</v>
      </c>
      <c r="E120" s="51">
        <f t="shared" si="11"/>
        <v>0</v>
      </c>
      <c r="G120" s="16">
        <f t="shared" si="8"/>
        <v>-50.95</v>
      </c>
      <c r="H120" s="29">
        <f t="shared" si="9"/>
        <v>222.20000000000002</v>
      </c>
      <c r="I120" s="15">
        <f>H120/ISA_SI1!$H$9</f>
        <v>0.77112614957487435</v>
      </c>
      <c r="K120" s="23">
        <v>2.2769899999999999E-2</v>
      </c>
      <c r="L120" s="15">
        <f t="shared" si="10"/>
        <v>2.2770050196625053E-2</v>
      </c>
      <c r="M120" s="51">
        <f t="shared" si="12"/>
        <v>0</v>
      </c>
    </row>
    <row r="121" spans="1:13" x14ac:dyDescent="0.3">
      <c r="A121" s="6">
        <f t="shared" si="13"/>
        <v>25600</v>
      </c>
      <c r="C121" s="50">
        <v>2.9295399999999999E-2</v>
      </c>
      <c r="D121" s="15">
        <f t="shared" si="7"/>
        <v>2.9295646560429961E-2</v>
      </c>
      <c r="E121" s="51">
        <f t="shared" si="11"/>
        <v>0</v>
      </c>
      <c r="G121" s="16">
        <f t="shared" si="8"/>
        <v>-50.9</v>
      </c>
      <c r="H121" s="29">
        <f t="shared" si="9"/>
        <v>222.25</v>
      </c>
      <c r="I121" s="15">
        <f>H121/ISA_SI1!$H$9</f>
        <v>0.7712996703106022</v>
      </c>
      <c r="K121" s="23">
        <v>2.25956E-2</v>
      </c>
      <c r="L121" s="15">
        <f t="shared" si="10"/>
        <v>2.2595696338183691E-2</v>
      </c>
      <c r="M121" s="51">
        <f t="shared" si="12"/>
        <v>0</v>
      </c>
    </row>
    <row r="122" spans="1:13" x14ac:dyDescent="0.3">
      <c r="A122" s="6">
        <f t="shared" si="13"/>
        <v>25650</v>
      </c>
      <c r="C122" s="50">
        <v>2.9064599999999999E-2</v>
      </c>
      <c r="D122" s="15">
        <f t="shared" si="7"/>
        <v>2.9064836679255541E-2</v>
      </c>
      <c r="E122" s="51">
        <f t="shared" si="11"/>
        <v>0</v>
      </c>
      <c r="G122" s="16">
        <f t="shared" si="8"/>
        <v>-50.849999999999994</v>
      </c>
      <c r="H122" s="29">
        <f t="shared" si="9"/>
        <v>222.3</v>
      </c>
      <c r="I122" s="15">
        <f>H122/ISA_SI1!$H$9</f>
        <v>0.77147319104633016</v>
      </c>
      <c r="K122" s="23">
        <v>2.2422600000000001E-2</v>
      </c>
      <c r="L122" s="15">
        <f t="shared" si="10"/>
        <v>2.2422716305311279E-2</v>
      </c>
      <c r="M122" s="51">
        <f t="shared" si="12"/>
        <v>0</v>
      </c>
    </row>
    <row r="123" spans="1:13" x14ac:dyDescent="0.3">
      <c r="A123" s="6">
        <f t="shared" si="13"/>
        <v>25700</v>
      </c>
      <c r="C123" s="50">
        <v>2.8835700000000002E-2</v>
      </c>
      <c r="D123" s="15">
        <f t="shared" si="7"/>
        <v>2.8835896562155617E-2</v>
      </c>
      <c r="E123" s="51">
        <f t="shared" si="11"/>
        <v>0</v>
      </c>
      <c r="G123" s="16">
        <f t="shared" si="8"/>
        <v>-50.8</v>
      </c>
      <c r="H123" s="29">
        <f t="shared" si="9"/>
        <v>222.35</v>
      </c>
      <c r="I123" s="15">
        <f>H123/ISA_SI1!$H$9</f>
        <v>0.77164671178205801</v>
      </c>
      <c r="K123" s="23">
        <v>2.2251E-2</v>
      </c>
      <c r="L123" s="15">
        <f t="shared" si="10"/>
        <v>2.2251098967558173E-2</v>
      </c>
      <c r="M123" s="51">
        <f t="shared" si="12"/>
        <v>0</v>
      </c>
    </row>
    <row r="124" spans="1:13" x14ac:dyDescent="0.3">
      <c r="A124" s="6">
        <f t="shared" si="13"/>
        <v>25750</v>
      </c>
      <c r="C124" s="50">
        <v>2.8608600000000001E-2</v>
      </c>
      <c r="D124" s="15">
        <f t="shared" si="7"/>
        <v>2.8608810647032048E-2</v>
      </c>
      <c r="E124" s="51">
        <f t="shared" si="11"/>
        <v>0</v>
      </c>
      <c r="G124" s="16">
        <f t="shared" si="8"/>
        <v>-50.75</v>
      </c>
      <c r="H124" s="29">
        <f t="shared" si="9"/>
        <v>222.4</v>
      </c>
      <c r="I124" s="15">
        <f>H124/ISA_SI1!$H$9</f>
        <v>0.77182023251778598</v>
      </c>
      <c r="K124" s="23">
        <v>2.2080700000000002E-2</v>
      </c>
      <c r="L124" s="15">
        <f t="shared" si="10"/>
        <v>2.20808332871235E-2</v>
      </c>
      <c r="M124" s="51">
        <f t="shared" si="12"/>
        <v>0</v>
      </c>
    </row>
    <row r="125" spans="1:13" x14ac:dyDescent="0.3">
      <c r="A125" s="6">
        <f t="shared" si="13"/>
        <v>25800</v>
      </c>
      <c r="C125" s="50">
        <v>2.8383400000000003E-2</v>
      </c>
      <c r="D125" s="15">
        <f t="shared" si="7"/>
        <v>2.8383563504766642E-2</v>
      </c>
      <c r="E125" s="51">
        <f t="shared" si="11"/>
        <v>0</v>
      </c>
      <c r="G125" s="16">
        <f t="shared" si="8"/>
        <v>-50.7</v>
      </c>
      <c r="H125" s="29">
        <f t="shared" si="9"/>
        <v>222.45000000000002</v>
      </c>
      <c r="I125" s="15">
        <f>H125/ISA_SI1!$H$9</f>
        <v>0.77199375325351394</v>
      </c>
      <c r="K125" s="23">
        <v>2.1911799999999999E-2</v>
      </c>
      <c r="L125" s="15">
        <f t="shared" si="10"/>
        <v>2.1911908318064544E-2</v>
      </c>
      <c r="M125" s="51">
        <f t="shared" si="12"/>
        <v>0</v>
      </c>
    </row>
    <row r="126" spans="1:13" x14ac:dyDescent="0.3">
      <c r="A126" s="6">
        <f t="shared" si="13"/>
        <v>25850</v>
      </c>
      <c r="C126" s="50">
        <v>2.8159900000000002E-2</v>
      </c>
      <c r="D126" s="15">
        <f t="shared" si="7"/>
        <v>2.8160139838054557E-2</v>
      </c>
      <c r="E126" s="51">
        <f t="shared" si="11"/>
        <v>0</v>
      </c>
      <c r="G126" s="16">
        <f t="shared" si="8"/>
        <v>-50.65</v>
      </c>
      <c r="H126" s="29">
        <f t="shared" si="9"/>
        <v>222.5</v>
      </c>
      <c r="I126" s="15">
        <f>H126/ISA_SI1!$H$9</f>
        <v>0.77216727398924179</v>
      </c>
      <c r="K126" s="23">
        <v>2.1744200000000002E-2</v>
      </c>
      <c r="L126" s="15">
        <f t="shared" si="10"/>
        <v>2.174431320551137E-2</v>
      </c>
      <c r="M126" s="51">
        <f t="shared" si="12"/>
        <v>0</v>
      </c>
    </row>
    <row r="127" spans="1:13" x14ac:dyDescent="0.3">
      <c r="A127" s="6">
        <f t="shared" si="13"/>
        <v>25900</v>
      </c>
      <c r="C127" s="50">
        <v>2.7938299999999999E-2</v>
      </c>
      <c r="D127" s="15">
        <f t="shared" si="7"/>
        <v>2.7938524480248386E-2</v>
      </c>
      <c r="E127" s="51">
        <f t="shared" si="11"/>
        <v>0</v>
      </c>
      <c r="G127" s="16">
        <f t="shared" si="8"/>
        <v>-50.599999999999994</v>
      </c>
      <c r="H127" s="29">
        <f t="shared" si="9"/>
        <v>222.55</v>
      </c>
      <c r="I127" s="15">
        <f>H127/ISA_SI1!$H$9</f>
        <v>0.77234079472496975</v>
      </c>
      <c r="K127" s="23">
        <v>2.1577900000000001E-2</v>
      </c>
      <c r="L127" s="15">
        <f t="shared" si="10"/>
        <v>2.1578037184888411E-2</v>
      </c>
      <c r="M127" s="51">
        <f t="shared" si="12"/>
        <v>0</v>
      </c>
    </row>
    <row r="128" spans="1:13" x14ac:dyDescent="0.3">
      <c r="A128" s="6">
        <f t="shared" si="13"/>
        <v>25950</v>
      </c>
      <c r="C128" s="50">
        <v>2.7718500000000004E-2</v>
      </c>
      <c r="D128" s="15">
        <f t="shared" si="7"/>
        <v>2.7718702394214645E-2</v>
      </c>
      <c r="E128" s="51">
        <f t="shared" si="11"/>
        <v>0</v>
      </c>
      <c r="G128" s="16">
        <f t="shared" si="8"/>
        <v>-50.55</v>
      </c>
      <c r="H128" s="29">
        <f t="shared" si="9"/>
        <v>222.6</v>
      </c>
      <c r="I128" s="15">
        <f>H128/ISA_SI1!$H$9</f>
        <v>0.7725143154606976</v>
      </c>
      <c r="K128" s="23">
        <v>2.1413000000000001E-2</v>
      </c>
      <c r="L128" s="15">
        <f t="shared" si="10"/>
        <v>2.1413069581144438E-2</v>
      </c>
      <c r="M128" s="51">
        <f t="shared" si="12"/>
        <v>0</v>
      </c>
    </row>
    <row r="129" spans="1:13" x14ac:dyDescent="0.3">
      <c r="A129" s="6">
        <f t="shared" si="13"/>
        <v>26000</v>
      </c>
      <c r="C129" s="50">
        <v>2.7500500000000001E-2</v>
      </c>
      <c r="D129" s="15">
        <f t="shared" si="7"/>
        <v>2.7500658671197407E-2</v>
      </c>
      <c r="E129" s="51">
        <f t="shared" si="11"/>
        <v>0</v>
      </c>
      <c r="G129" s="16">
        <f t="shared" si="8"/>
        <v>-50.5</v>
      </c>
      <c r="H129" s="29">
        <f t="shared" si="9"/>
        <v>222.65</v>
      </c>
      <c r="I129" s="15">
        <f>H129/ISA_SI1!$H$9</f>
        <v>0.77268783619642556</v>
      </c>
      <c r="K129" s="23">
        <v>2.1249199999999999E-2</v>
      </c>
      <c r="L129" s="15">
        <f t="shared" si="10"/>
        <v>2.1249399807986871E-2</v>
      </c>
      <c r="M129" s="51">
        <f t="shared" si="12"/>
        <v>0</v>
      </c>
    </row>
    <row r="130" spans="1:13" x14ac:dyDescent="0.3">
      <c r="A130" s="6">
        <f t="shared" si="13"/>
        <v>26050</v>
      </c>
      <c r="C130" s="50">
        <v>2.7284199999999998E-2</v>
      </c>
      <c r="D130" s="15">
        <f t="shared" si="7"/>
        <v>2.7284378529695508E-2</v>
      </c>
      <c r="E130" s="51">
        <f t="shared" si="11"/>
        <v>0</v>
      </c>
      <c r="G130" s="16">
        <f t="shared" si="8"/>
        <v>-50.45</v>
      </c>
      <c r="H130" s="29">
        <f t="shared" si="9"/>
        <v>222.70000000000002</v>
      </c>
      <c r="I130" s="15">
        <f>H130/ISA_SI1!$H$9</f>
        <v>0.77286135693215352</v>
      </c>
      <c r="K130" s="23">
        <v>2.1086899999999999E-2</v>
      </c>
      <c r="L130" s="15">
        <f t="shared" si="10"/>
        <v>2.108701736712542E-2</v>
      </c>
      <c r="M130" s="51">
        <f t="shared" si="12"/>
        <v>0</v>
      </c>
    </row>
    <row r="131" spans="1:13" x14ac:dyDescent="0.3">
      <c r="A131" s="6">
        <f t="shared" si="13"/>
        <v>26100</v>
      </c>
      <c r="C131" s="50">
        <v>2.7069700000000002E-2</v>
      </c>
      <c r="D131" s="15">
        <f t="shared" si="7"/>
        <v>2.706984731434647E-2</v>
      </c>
      <c r="E131" s="51">
        <f t="shared" si="11"/>
        <v>0</v>
      </c>
      <c r="G131" s="16">
        <f t="shared" si="8"/>
        <v>-50.4</v>
      </c>
      <c r="H131" s="29">
        <f t="shared" si="9"/>
        <v>222.75</v>
      </c>
      <c r="I131" s="15">
        <f>H131/ISA_SI1!$H$9</f>
        <v>0.77303487766788137</v>
      </c>
      <c r="K131" s="23">
        <v>2.0925800000000001E-2</v>
      </c>
      <c r="L131" s="15">
        <f t="shared" si="10"/>
        <v>2.0925911847519692E-2</v>
      </c>
      <c r="M131" s="51">
        <f t="shared" si="12"/>
        <v>0</v>
      </c>
    </row>
    <row r="132" spans="1:13" x14ac:dyDescent="0.3">
      <c r="A132" s="6">
        <f t="shared" si="13"/>
        <v>26150</v>
      </c>
      <c r="C132" s="50">
        <v>2.6856900000000003E-2</v>
      </c>
      <c r="D132" s="15">
        <f t="shared" si="7"/>
        <v>2.6857050494823786E-2</v>
      </c>
      <c r="E132" s="51">
        <f t="shared" si="11"/>
        <v>0</v>
      </c>
      <c r="G132" s="16">
        <f t="shared" si="8"/>
        <v>-50.349999999999994</v>
      </c>
      <c r="H132" s="29">
        <f t="shared" si="9"/>
        <v>222.8</v>
      </c>
      <c r="I132" s="15">
        <f>H132/ISA_SI1!$H$9</f>
        <v>0.77320839840360933</v>
      </c>
      <c r="K132" s="23">
        <v>2.0766E-2</v>
      </c>
      <c r="L132" s="15">
        <f t="shared" si="10"/>
        <v>2.0766072924636024E-2</v>
      </c>
      <c r="M132" s="51">
        <f t="shared" si="12"/>
        <v>0</v>
      </c>
    </row>
    <row r="133" spans="1:13" x14ac:dyDescent="0.3">
      <c r="A133" s="6">
        <f t="shared" si="13"/>
        <v>26200</v>
      </c>
      <c r="C133" s="50">
        <v>2.6645800000000001E-2</v>
      </c>
      <c r="D133" s="15">
        <f t="shared" si="7"/>
        <v>2.6645973664740776E-2</v>
      </c>
      <c r="E133" s="51">
        <f t="shared" si="11"/>
        <v>0</v>
      </c>
      <c r="G133" s="16">
        <f t="shared" si="8"/>
        <v>-50.3</v>
      </c>
      <c r="H133" s="29">
        <f t="shared" si="9"/>
        <v>222.85</v>
      </c>
      <c r="I133" s="15">
        <f>H133/ISA_SI1!$H$9</f>
        <v>0.77338191913933718</v>
      </c>
      <c r="K133" s="23">
        <v>2.0607400000000001E-2</v>
      </c>
      <c r="L133" s="15">
        <f t="shared" si="10"/>
        <v>2.0607490359708242E-2</v>
      </c>
      <c r="M133" s="51">
        <f t="shared" si="12"/>
        <v>0</v>
      </c>
    </row>
    <row r="134" spans="1:13" x14ac:dyDescent="0.3">
      <c r="A134" s="6">
        <f t="shared" si="13"/>
        <v>26250</v>
      </c>
      <c r="C134" s="50">
        <v>2.6436399999999999E-2</v>
      </c>
      <c r="D134" s="15">
        <f t="shared" si="7"/>
        <v>2.6436602540567622E-2</v>
      </c>
      <c r="E134" s="51">
        <f t="shared" si="11"/>
        <v>0</v>
      </c>
      <c r="G134" s="16">
        <f t="shared" si="8"/>
        <v>-50.25</v>
      </c>
      <c r="H134" s="29">
        <f t="shared" si="9"/>
        <v>222.9</v>
      </c>
      <c r="I134" s="15">
        <f>H134/ISA_SI1!$H$9</f>
        <v>0.77355543987506514</v>
      </c>
      <c r="K134" s="23">
        <v>2.0449999999999999E-2</v>
      </c>
      <c r="L134" s="15">
        <f t="shared" si="10"/>
        <v>2.0450153999007417E-2</v>
      </c>
      <c r="M134" s="51">
        <f t="shared" si="12"/>
        <v>0</v>
      </c>
    </row>
    <row r="135" spans="1:13" x14ac:dyDescent="0.3">
      <c r="A135" s="6">
        <f t="shared" si="13"/>
        <v>26300</v>
      </c>
      <c r="C135" s="50">
        <v>2.6228699999999997E-2</v>
      </c>
      <c r="D135" s="15">
        <f t="shared" si="7"/>
        <v>2.6228922960554797E-2</v>
      </c>
      <c r="E135" s="51">
        <f t="shared" si="11"/>
        <v>0</v>
      </c>
      <c r="G135" s="16">
        <f t="shared" si="8"/>
        <v>-50.2</v>
      </c>
      <c r="H135" s="29">
        <f t="shared" si="9"/>
        <v>222.95000000000002</v>
      </c>
      <c r="I135" s="15">
        <f>H135/ISA_SI1!$H$9</f>
        <v>0.7737289606107931</v>
      </c>
      <c r="K135" s="23">
        <v>2.02939E-2</v>
      </c>
      <c r="L135" s="15">
        <f t="shared" si="10"/>
        <v>2.0294053773115515E-2</v>
      </c>
      <c r="M135" s="51">
        <f t="shared" si="12"/>
        <v>0</v>
      </c>
    </row>
    <row r="136" spans="1:13" x14ac:dyDescent="0.3">
      <c r="A136" s="6">
        <f t="shared" si="13"/>
        <v>26350</v>
      </c>
      <c r="C136" s="50">
        <v>2.6022699999999999E-2</v>
      </c>
      <c r="D136" s="15">
        <f t="shared" si="7"/>
        <v>2.6022920883669417E-2</v>
      </c>
      <c r="E136" s="51">
        <f t="shared" si="11"/>
        <v>0</v>
      </c>
      <c r="G136" s="16">
        <f t="shared" si="8"/>
        <v>-50.15</v>
      </c>
      <c r="H136" s="29">
        <f t="shared" si="9"/>
        <v>223</v>
      </c>
      <c r="I136" s="15">
        <f>H136/ISA_SI1!$H$9</f>
        <v>0.77390248134652095</v>
      </c>
      <c r="K136" s="23">
        <v>2.01391E-2</v>
      </c>
      <c r="L136" s="15">
        <f t="shared" si="10"/>
        <v>2.013917969620788E-2</v>
      </c>
      <c r="M136" s="51">
        <f t="shared" si="12"/>
        <v>0</v>
      </c>
    </row>
    <row r="137" spans="1:13" x14ac:dyDescent="0.3">
      <c r="A137" s="6">
        <f t="shared" si="13"/>
        <v>26400</v>
      </c>
      <c r="C137" s="50">
        <v>2.5818400000000002E-2</v>
      </c>
      <c r="D137" s="15">
        <f t="shared" ref="D137:D200" si="14">$Q$8/(H137*(H137/216.65)^34.1632)</f>
        <v>2.5818582388537899E-2</v>
      </c>
      <c r="E137" s="51">
        <f t="shared" si="11"/>
        <v>0</v>
      </c>
      <c r="G137" s="16">
        <f t="shared" ref="G137:G200" si="15">-76.5+0.001*A137</f>
        <v>-50.099999999999994</v>
      </c>
      <c r="H137" s="29">
        <f t="shared" ref="H137:H200" si="16">196.65+0.001*A137</f>
        <v>223.05</v>
      </c>
      <c r="I137" s="15">
        <f>H137/ISA_SI1!$H$9</f>
        <v>0.77407600208224892</v>
      </c>
      <c r="K137" s="23">
        <v>1.99854E-2</v>
      </c>
      <c r="L137" s="15">
        <f t="shared" ref="L137:L200" si="17">$Q$10/(H137/216.65)^34.1632</f>
        <v>1.9985521865339525E-2</v>
      </c>
      <c r="M137" s="51">
        <f t="shared" si="12"/>
        <v>0</v>
      </c>
    </row>
    <row r="138" spans="1:13" x14ac:dyDescent="0.3">
      <c r="A138" s="6">
        <f t="shared" si="13"/>
        <v>26450</v>
      </c>
      <c r="C138" s="50">
        <v>2.5615700000000002E-2</v>
      </c>
      <c r="D138" s="15">
        <f t="shared" si="14"/>
        <v>2.5615893672401347E-2</v>
      </c>
      <c r="E138" s="51">
        <f t="shared" ref="E138:E201" si="18">ROUND(D138-C138,5)</f>
        <v>0</v>
      </c>
      <c r="G138" s="16">
        <f t="shared" si="15"/>
        <v>-50.05</v>
      </c>
      <c r="H138" s="29">
        <f t="shared" si="16"/>
        <v>223.1</v>
      </c>
      <c r="I138" s="15">
        <f>H138/ISA_SI1!$H$9</f>
        <v>0.77424952281797677</v>
      </c>
      <c r="K138" s="23">
        <v>1.9832900000000001E-2</v>
      </c>
      <c r="L138" s="15">
        <f t="shared" si="17"/>
        <v>1.9833070459740129E-2</v>
      </c>
      <c r="M138" s="51">
        <f t="shared" ref="M138:M201" si="19">ROUND(L138-K138,5)</f>
        <v>0</v>
      </c>
    </row>
    <row r="139" spans="1:13" x14ac:dyDescent="0.3">
      <c r="A139" s="6">
        <f t="shared" ref="A139:A202" si="20">A138+50</f>
        <v>26500</v>
      </c>
      <c r="C139" s="50">
        <v>2.5414699999999998E-2</v>
      </c>
      <c r="D139" s="15">
        <f t="shared" si="14"/>
        <v>2.5414841050077051E-2</v>
      </c>
      <c r="E139" s="51">
        <f t="shared" si="18"/>
        <v>0</v>
      </c>
      <c r="G139" s="16">
        <f t="shared" si="15"/>
        <v>-50</v>
      </c>
      <c r="H139" s="29">
        <f t="shared" si="16"/>
        <v>223.15</v>
      </c>
      <c r="I139" s="15">
        <f>H139/ISA_SI1!$H$9</f>
        <v>0.77442304355370473</v>
      </c>
      <c r="K139" s="23">
        <v>1.96817E-2</v>
      </c>
      <c r="L139" s="15">
        <f t="shared" si="17"/>
        <v>1.968181574011273E-2</v>
      </c>
      <c r="M139" s="51">
        <f t="shared" si="19"/>
        <v>0</v>
      </c>
    </row>
    <row r="140" spans="1:13" x14ac:dyDescent="0.3">
      <c r="A140" s="6">
        <f t="shared" si="20"/>
        <v>26550</v>
      </c>
      <c r="C140" s="50">
        <v>2.5215200000000004E-2</v>
      </c>
      <c r="D140" s="15">
        <f t="shared" si="14"/>
        <v>2.521541095293231E-2</v>
      </c>
      <c r="E140" s="51">
        <f t="shared" si="18"/>
        <v>0</v>
      </c>
      <c r="G140" s="16">
        <f t="shared" si="15"/>
        <v>-49.95</v>
      </c>
      <c r="H140" s="29">
        <f t="shared" si="16"/>
        <v>223.20000000000002</v>
      </c>
      <c r="I140" s="15">
        <f>H140/ISA_SI1!$H$9</f>
        <v>0.77459656428943269</v>
      </c>
      <c r="K140" s="23">
        <v>1.95316E-2</v>
      </c>
      <c r="L140" s="15">
        <f t="shared" si="17"/>
        <v>1.9531748047940868E-2</v>
      </c>
      <c r="M140" s="51">
        <f t="shared" si="19"/>
        <v>0</v>
      </c>
    </row>
    <row r="141" spans="1:13" x14ac:dyDescent="0.3">
      <c r="A141" s="6">
        <f t="shared" si="20"/>
        <v>26600</v>
      </c>
      <c r="C141" s="50">
        <v>2.5017399999999999E-2</v>
      </c>
      <c r="D141" s="15">
        <f t="shared" si="14"/>
        <v>2.5017589927865447E-2</v>
      </c>
      <c r="E141" s="51">
        <f t="shared" si="18"/>
        <v>0</v>
      </c>
      <c r="G141" s="16">
        <f t="shared" si="15"/>
        <v>-49.9</v>
      </c>
      <c r="H141" s="29">
        <f t="shared" si="16"/>
        <v>223.25</v>
      </c>
      <c r="I141" s="15">
        <f>H141/ISA_SI1!$H$9</f>
        <v>0.77477008502516054</v>
      </c>
      <c r="K141" s="23">
        <v>1.9382799999999999E-2</v>
      </c>
      <c r="L141" s="15">
        <f t="shared" si="17"/>
        <v>1.9382857804800202E-2</v>
      </c>
      <c r="M141" s="51">
        <f t="shared" si="19"/>
        <v>0</v>
      </c>
    </row>
    <row r="142" spans="1:13" x14ac:dyDescent="0.3">
      <c r="A142" s="6">
        <f t="shared" si="20"/>
        <v>26650</v>
      </c>
      <c r="C142" s="50">
        <v>2.4821200000000002E-2</v>
      </c>
      <c r="D142" s="15">
        <f t="shared" si="14"/>
        <v>2.4821364636296042E-2</v>
      </c>
      <c r="E142" s="51">
        <f t="shared" si="18"/>
        <v>0</v>
      </c>
      <c r="G142" s="16">
        <f t="shared" si="15"/>
        <v>-49.849999999999994</v>
      </c>
      <c r="H142" s="29">
        <f t="shared" si="16"/>
        <v>223.3</v>
      </c>
      <c r="I142" s="15">
        <f>H142/ISA_SI1!$H$9</f>
        <v>0.7749436057608885</v>
      </c>
      <c r="K142" s="23">
        <v>1.9234999999999999E-2</v>
      </c>
      <c r="L142" s="15">
        <f t="shared" si="17"/>
        <v>1.9235135511676247E-2</v>
      </c>
      <c r="M142" s="51">
        <f t="shared" si="19"/>
        <v>0</v>
      </c>
    </row>
    <row r="143" spans="1:13" x14ac:dyDescent="0.3">
      <c r="A143" s="6">
        <f t="shared" si="20"/>
        <v>26700</v>
      </c>
      <c r="C143" s="50">
        <v>2.4626600000000002E-2</v>
      </c>
      <c r="D143" s="15">
        <f t="shared" si="14"/>
        <v>2.462672185316599E-2</v>
      </c>
      <c r="E143" s="51">
        <f t="shared" si="18"/>
        <v>0</v>
      </c>
      <c r="G143" s="16">
        <f t="shared" si="15"/>
        <v>-49.8</v>
      </c>
      <c r="H143" s="29">
        <f t="shared" si="16"/>
        <v>223.35</v>
      </c>
      <c r="I143" s="15">
        <f>H143/ISA_SI1!$H$9</f>
        <v>0.77511712649661635</v>
      </c>
      <c r="K143" s="23">
        <v>1.9088500000000001E-2</v>
      </c>
      <c r="L143" s="15">
        <f t="shared" si="17"/>
        <v>1.9088571748289443E-2</v>
      </c>
      <c r="M143" s="51">
        <f t="shared" si="19"/>
        <v>0</v>
      </c>
    </row>
    <row r="144" spans="1:13" x14ac:dyDescent="0.3">
      <c r="A144" s="6">
        <f t="shared" si="20"/>
        <v>26750</v>
      </c>
      <c r="C144" s="50">
        <v>2.44335E-2</v>
      </c>
      <c r="D144" s="15">
        <f t="shared" si="14"/>
        <v>2.4433648465946787E-2</v>
      </c>
      <c r="E144" s="51">
        <f t="shared" si="18"/>
        <v>0</v>
      </c>
      <c r="G144" s="16">
        <f t="shared" si="15"/>
        <v>-49.75</v>
      </c>
      <c r="H144" s="29">
        <f t="shared" si="16"/>
        <v>223.4</v>
      </c>
      <c r="I144" s="15">
        <f>H144/ISA_SI1!$H$9</f>
        <v>0.77529064723234431</v>
      </c>
      <c r="K144" s="23">
        <v>1.8943000000000002E-2</v>
      </c>
      <c r="L144" s="15">
        <f t="shared" si="17"/>
        <v>1.8943157172423997E-2</v>
      </c>
      <c r="M144" s="51">
        <f t="shared" si="19"/>
        <v>0</v>
      </c>
    </row>
    <row r="145" spans="1:13" x14ac:dyDescent="0.3">
      <c r="A145" s="6">
        <f t="shared" si="20"/>
        <v>26800</v>
      </c>
      <c r="C145" s="50">
        <v>2.4242E-2</v>
      </c>
      <c r="D145" s="15">
        <f t="shared" si="14"/>
        <v>2.4242131473658623E-2</v>
      </c>
      <c r="E145" s="51">
        <f t="shared" si="18"/>
        <v>0</v>
      </c>
      <c r="G145" s="16">
        <f t="shared" si="15"/>
        <v>-49.7</v>
      </c>
      <c r="H145" s="29">
        <f t="shared" si="16"/>
        <v>223.45000000000002</v>
      </c>
      <c r="I145" s="15">
        <f>H145/ISA_SI1!$H$9</f>
        <v>0.77546416796807227</v>
      </c>
      <c r="K145" s="23">
        <v>1.8798800000000001E-2</v>
      </c>
      <c r="L145" s="15">
        <f t="shared" si="17"/>
        <v>1.8798882519264853E-2</v>
      </c>
      <c r="M145" s="51">
        <f t="shared" si="19"/>
        <v>0</v>
      </c>
    </row>
    <row r="146" spans="1:13" x14ac:dyDescent="0.3">
      <c r="A146" s="6">
        <f t="shared" si="20"/>
        <v>26850</v>
      </c>
      <c r="C146" s="50">
        <v>2.4051999999999997E-2</v>
      </c>
      <c r="D146" s="15">
        <f t="shared" si="14"/>
        <v>2.4052157985895342E-2</v>
      </c>
      <c r="E146" s="51">
        <f t="shared" si="18"/>
        <v>0</v>
      </c>
      <c r="G146" s="16">
        <f t="shared" si="15"/>
        <v>-49.65</v>
      </c>
      <c r="H146" s="29">
        <f t="shared" si="16"/>
        <v>223.5</v>
      </c>
      <c r="I146" s="15">
        <f>H146/ISA_SI1!$H$9</f>
        <v>0.77563768870380012</v>
      </c>
      <c r="K146" s="23">
        <v>1.8655600000000001E-2</v>
      </c>
      <c r="L146" s="15">
        <f t="shared" si="17"/>
        <v>1.8655738600738211E-2</v>
      </c>
      <c r="M146" s="51">
        <f t="shared" si="19"/>
        <v>0</v>
      </c>
    </row>
    <row r="147" spans="1:13" x14ac:dyDescent="0.3">
      <c r="A147" s="6">
        <f t="shared" si="20"/>
        <v>26900</v>
      </c>
      <c r="C147" s="50">
        <v>2.3863599999999999E-2</v>
      </c>
      <c r="D147" s="15">
        <f t="shared" si="14"/>
        <v>2.3863715221861006E-2</v>
      </c>
      <c r="E147" s="51">
        <f t="shared" si="18"/>
        <v>0</v>
      </c>
      <c r="G147" s="16">
        <f t="shared" si="15"/>
        <v>-49.599999999999994</v>
      </c>
      <c r="H147" s="29">
        <f t="shared" si="16"/>
        <v>223.55</v>
      </c>
      <c r="I147" s="15">
        <f>H147/ISA_SI1!$H$9</f>
        <v>0.77581120943952808</v>
      </c>
      <c r="K147" s="23">
        <v>1.8513600000000002E-2</v>
      </c>
      <c r="L147" s="15">
        <f t="shared" si="17"/>
        <v>1.8513716304859998E-2</v>
      </c>
      <c r="M147" s="51">
        <f t="shared" si="19"/>
        <v>0</v>
      </c>
    </row>
    <row r="148" spans="1:13" x14ac:dyDescent="0.3">
      <c r="A148" s="6">
        <f t="shared" si="20"/>
        <v>26950</v>
      </c>
      <c r="C148" s="50">
        <v>2.3676599999999999E-2</v>
      </c>
      <c r="D148" s="15">
        <f t="shared" si="14"/>
        <v>2.3676790509412404E-2</v>
      </c>
      <c r="E148" s="51">
        <f t="shared" si="18"/>
        <v>0</v>
      </c>
      <c r="G148" s="16">
        <f t="shared" si="15"/>
        <v>-49.55</v>
      </c>
      <c r="H148" s="29">
        <f t="shared" si="16"/>
        <v>223.6</v>
      </c>
      <c r="I148" s="15">
        <f>H148/ISA_SI1!$H$9</f>
        <v>0.77598473017525593</v>
      </c>
      <c r="K148" s="23">
        <v>1.8372699999999999E-2</v>
      </c>
      <c r="L148" s="15">
        <f t="shared" si="17"/>
        <v>1.8372806595087988E-2</v>
      </c>
      <c r="M148" s="51">
        <f t="shared" si="19"/>
        <v>0</v>
      </c>
    </row>
    <row r="149" spans="1:13" x14ac:dyDescent="0.3">
      <c r="A149" s="6">
        <f t="shared" si="20"/>
        <v>27000</v>
      </c>
      <c r="C149" s="50">
        <v>2.34912E-2</v>
      </c>
      <c r="D149" s="15">
        <f t="shared" si="14"/>
        <v>2.3491371284111925E-2</v>
      </c>
      <c r="E149" s="51">
        <f t="shared" si="18"/>
        <v>0</v>
      </c>
      <c r="G149" s="16">
        <f t="shared" si="15"/>
        <v>-49.5</v>
      </c>
      <c r="H149" s="29">
        <f t="shared" si="16"/>
        <v>223.65</v>
      </c>
      <c r="I149" s="15">
        <f>H149/ISA_SI1!$H$9</f>
        <v>0.77615825091098389</v>
      </c>
      <c r="K149" s="23">
        <v>1.82329E-2</v>
      </c>
      <c r="L149" s="15">
        <f t="shared" si="17"/>
        <v>1.8233000509680929E-2</v>
      </c>
      <c r="M149" s="51">
        <f t="shared" si="19"/>
        <v>0</v>
      </c>
    </row>
    <row r="150" spans="1:13" x14ac:dyDescent="0.3">
      <c r="A150" s="6">
        <f t="shared" si="20"/>
        <v>27050</v>
      </c>
      <c r="C150" s="50">
        <v>2.33073E-2</v>
      </c>
      <c r="D150" s="15">
        <f t="shared" si="14"/>
        <v>2.3307445088288654E-2</v>
      </c>
      <c r="E150" s="51">
        <f t="shared" si="18"/>
        <v>0</v>
      </c>
      <c r="G150" s="16">
        <f t="shared" si="15"/>
        <v>-49.45</v>
      </c>
      <c r="H150" s="29">
        <f t="shared" si="16"/>
        <v>223.70000000000002</v>
      </c>
      <c r="I150" s="15">
        <f>H150/ISA_SI1!$H$9</f>
        <v>0.77633177164671185</v>
      </c>
      <c r="K150" s="23">
        <v>1.8094200000000001E-2</v>
      </c>
      <c r="L150" s="15">
        <f t="shared" si="17"/>
        <v>1.809428916106311E-2</v>
      </c>
      <c r="M150" s="51">
        <f t="shared" si="19"/>
        <v>0</v>
      </c>
    </row>
    <row r="151" spans="1:13" x14ac:dyDescent="0.3">
      <c r="A151" s="6">
        <f t="shared" si="20"/>
        <v>27100</v>
      </c>
      <c r="C151" s="50">
        <v>2.3124799999999997E-2</v>
      </c>
      <c r="D151" s="15">
        <f t="shared" si="14"/>
        <v>2.3124999570107246E-2</v>
      </c>
      <c r="E151" s="51">
        <f t="shared" si="18"/>
        <v>0</v>
      </c>
      <c r="G151" s="16">
        <f t="shared" si="15"/>
        <v>-49.4</v>
      </c>
      <c r="H151" s="29">
        <f t="shared" si="16"/>
        <v>223.75</v>
      </c>
      <c r="I151" s="15">
        <f>H151/ISA_SI1!$H$9</f>
        <v>0.77650529238243982</v>
      </c>
      <c r="K151" s="23">
        <v>1.79566E-2</v>
      </c>
      <c r="L151" s="15">
        <f t="shared" si="17"/>
        <v>1.7956663735193949E-2</v>
      </c>
      <c r="M151" s="51">
        <f t="shared" si="19"/>
        <v>0</v>
      </c>
    </row>
    <row r="152" spans="1:13" x14ac:dyDescent="0.3">
      <c r="A152" s="6">
        <f t="shared" si="20"/>
        <v>27150</v>
      </c>
      <c r="C152" s="50">
        <v>2.29439E-2</v>
      </c>
      <c r="D152" s="15">
        <f t="shared" si="14"/>
        <v>2.2944022482644891E-2</v>
      </c>
      <c r="E152" s="51">
        <f t="shared" si="18"/>
        <v>0</v>
      </c>
      <c r="G152" s="16">
        <f t="shared" si="15"/>
        <v>-49.349999999999994</v>
      </c>
      <c r="H152" s="29">
        <f t="shared" si="16"/>
        <v>223.8</v>
      </c>
      <c r="I152" s="15">
        <f>H152/ISA_SI1!$H$9</f>
        <v>0.77667881311816778</v>
      </c>
      <c r="K152" s="23">
        <v>1.7819999999999999E-2</v>
      </c>
      <c r="L152" s="15">
        <f t="shared" si="17"/>
        <v>1.7820115490942937E-2</v>
      </c>
      <c r="M152" s="51">
        <f t="shared" si="19"/>
        <v>0</v>
      </c>
    </row>
    <row r="153" spans="1:13" x14ac:dyDescent="0.3">
      <c r="A153" s="6">
        <f t="shared" si="20"/>
        <v>27200</v>
      </c>
      <c r="C153" s="50">
        <v>2.2764400000000001E-2</v>
      </c>
      <c r="D153" s="15">
        <f t="shared" si="14"/>
        <v>2.2764501682978295E-2</v>
      </c>
      <c r="E153" s="51">
        <f t="shared" si="18"/>
        <v>0</v>
      </c>
      <c r="G153" s="16">
        <f t="shared" si="15"/>
        <v>-49.3</v>
      </c>
      <c r="H153" s="29">
        <f t="shared" si="16"/>
        <v>223.85</v>
      </c>
      <c r="I153" s="15">
        <f>H153/ISA_SI1!$H$9</f>
        <v>0.77685233385389563</v>
      </c>
      <c r="K153" s="23">
        <v>1.7684600000000002E-2</v>
      </c>
      <c r="L153" s="15">
        <f t="shared" si="17"/>
        <v>1.7684635759471348E-2</v>
      </c>
      <c r="M153" s="51">
        <f t="shared" si="19"/>
        <v>0</v>
      </c>
    </row>
    <row r="154" spans="1:13" x14ac:dyDescent="0.3">
      <c r="A154" s="6">
        <f t="shared" si="20"/>
        <v>27250</v>
      </c>
      <c r="C154" s="50">
        <v>2.25863E-2</v>
      </c>
      <c r="D154" s="15">
        <f t="shared" si="14"/>
        <v>2.2586425131276209E-2</v>
      </c>
      <c r="E154" s="51">
        <f t="shared" si="18"/>
        <v>0</v>
      </c>
      <c r="G154" s="16">
        <f t="shared" si="15"/>
        <v>-49.25</v>
      </c>
      <c r="H154" s="29">
        <f t="shared" si="16"/>
        <v>223.9</v>
      </c>
      <c r="I154" s="15">
        <f>H154/ISA_SI1!$H$9</f>
        <v>0.77702585458962359</v>
      </c>
      <c r="K154" s="23">
        <v>1.7550199999999998E-2</v>
      </c>
      <c r="L154" s="15">
        <f t="shared" si="17"/>
        <v>1.7550215943617376E-2</v>
      </c>
      <c r="M154" s="51">
        <f t="shared" si="19"/>
        <v>0</v>
      </c>
    </row>
    <row r="155" spans="1:13" x14ac:dyDescent="0.3">
      <c r="A155" s="6">
        <f t="shared" si="20"/>
        <v>27300</v>
      </c>
      <c r="C155" s="50">
        <v>2.2409599999999998E-2</v>
      </c>
      <c r="D155" s="15">
        <f t="shared" si="14"/>
        <v>2.2409780889902635E-2</v>
      </c>
      <c r="E155" s="51">
        <f t="shared" si="18"/>
        <v>0</v>
      </c>
      <c r="G155" s="16">
        <f t="shared" si="15"/>
        <v>-49.2</v>
      </c>
      <c r="H155" s="29">
        <f t="shared" si="16"/>
        <v>223.95000000000002</v>
      </c>
      <c r="I155" s="15">
        <f>H155/ISA_SI1!$H$9</f>
        <v>0.77719937532535155</v>
      </c>
      <c r="K155" s="23">
        <v>1.74167E-2</v>
      </c>
      <c r="L155" s="15">
        <f t="shared" si="17"/>
        <v>1.7416847517288576E-2</v>
      </c>
      <c r="M155" s="51">
        <f t="shared" si="19"/>
        <v>0</v>
      </c>
    </row>
    <row r="156" spans="1:13" x14ac:dyDescent="0.3">
      <c r="A156" s="6">
        <f t="shared" si="20"/>
        <v>27350</v>
      </c>
      <c r="C156" s="50">
        <v>2.2234400000000001E-2</v>
      </c>
      <c r="D156" s="15">
        <f t="shared" si="14"/>
        <v>2.2234557122526363E-2</v>
      </c>
      <c r="E156" s="51">
        <f t="shared" si="18"/>
        <v>0</v>
      </c>
      <c r="G156" s="16">
        <f t="shared" si="15"/>
        <v>-49.15</v>
      </c>
      <c r="H156" s="29">
        <f t="shared" si="16"/>
        <v>224</v>
      </c>
      <c r="I156" s="15">
        <f>H156/ISA_SI1!$H$9</f>
        <v>0.7773728960610794</v>
      </c>
      <c r="K156" s="23">
        <v>1.7284399999999998E-2</v>
      </c>
      <c r="L156" s="15">
        <f t="shared" si="17"/>
        <v>1.7284522024858306E-2</v>
      </c>
      <c r="M156" s="51">
        <f t="shared" si="19"/>
        <v>0</v>
      </c>
    </row>
    <row r="157" spans="1:13" x14ac:dyDescent="0.3">
      <c r="A157" s="6">
        <f t="shared" si="20"/>
        <v>27400</v>
      </c>
      <c r="C157" s="50">
        <v>2.20606E-2</v>
      </c>
      <c r="D157" s="15">
        <f t="shared" si="14"/>
        <v>2.2060742093238436E-2</v>
      </c>
      <c r="E157" s="51">
        <f t="shared" si="18"/>
        <v>0</v>
      </c>
      <c r="G157" s="16">
        <f t="shared" si="15"/>
        <v>-49.099999999999994</v>
      </c>
      <c r="H157" s="29">
        <f t="shared" si="16"/>
        <v>224.05</v>
      </c>
      <c r="I157" s="15">
        <f>H157/ISA_SI1!$H$9</f>
        <v>0.77754641679680736</v>
      </c>
      <c r="K157" s="23">
        <v>1.7153100000000001E-2</v>
      </c>
      <c r="L157" s="15">
        <f t="shared" si="17"/>
        <v>1.7153231080567412E-2</v>
      </c>
      <c r="M157" s="51">
        <f t="shared" si="19"/>
        <v>0</v>
      </c>
    </row>
    <row r="158" spans="1:13" x14ac:dyDescent="0.3">
      <c r="A158" s="6">
        <f t="shared" si="20"/>
        <v>27450</v>
      </c>
      <c r="C158" s="50">
        <v>2.1888200000000003E-2</v>
      </c>
      <c r="D158" s="15">
        <f t="shared" si="14"/>
        <v>2.1888324165679207E-2</v>
      </c>
      <c r="E158" s="51">
        <f t="shared" si="18"/>
        <v>0</v>
      </c>
      <c r="G158" s="16">
        <f t="shared" si="15"/>
        <v>-49.05</v>
      </c>
      <c r="H158" s="29">
        <f t="shared" si="16"/>
        <v>224.1</v>
      </c>
      <c r="I158" s="15">
        <f>H158/ISA_SI1!$H$9</f>
        <v>0.77771993753253521</v>
      </c>
      <c r="K158" s="23">
        <v>1.7022800000000001E-2</v>
      </c>
      <c r="L158" s="15">
        <f t="shared" si="17"/>
        <v>1.7022966367932435E-2</v>
      </c>
      <c r="M158" s="51">
        <f t="shared" si="19"/>
        <v>0</v>
      </c>
    </row>
    <row r="159" spans="1:13" x14ac:dyDescent="0.3">
      <c r="A159" s="6">
        <f t="shared" si="20"/>
        <v>27500</v>
      </c>
      <c r="C159" s="50">
        <v>2.17171E-2</v>
      </c>
      <c r="D159" s="15">
        <f t="shared" si="14"/>
        <v>2.1717291802170611E-2</v>
      </c>
      <c r="E159" s="51">
        <f t="shared" si="18"/>
        <v>0</v>
      </c>
      <c r="G159" s="16">
        <f t="shared" si="15"/>
        <v>-49</v>
      </c>
      <c r="H159" s="29">
        <f t="shared" si="16"/>
        <v>224.15</v>
      </c>
      <c r="I159" s="15">
        <f>H159/ISA_SI1!$H$9</f>
        <v>0.77789345826826317</v>
      </c>
      <c r="K159" s="23">
        <v>1.6893700000000001E-2</v>
      </c>
      <c r="L159" s="15">
        <f t="shared" si="17"/>
        <v>1.6893719639157017E-2</v>
      </c>
      <c r="M159" s="51">
        <f t="shared" si="19"/>
        <v>0</v>
      </c>
    </row>
    <row r="160" spans="1:13" x14ac:dyDescent="0.3">
      <c r="A160" s="6">
        <f t="shared" si="20"/>
        <v>27550</v>
      </c>
      <c r="C160" s="50">
        <v>2.1547500000000001E-2</v>
      </c>
      <c r="D160" s="15">
        <f t="shared" si="14"/>
        <v>2.1547633562858895E-2</v>
      </c>
      <c r="E160" s="51">
        <f t="shared" si="18"/>
        <v>0</v>
      </c>
      <c r="G160" s="16">
        <f t="shared" si="15"/>
        <v>-48.95</v>
      </c>
      <c r="H160" s="29">
        <f t="shared" si="16"/>
        <v>224.20000000000002</v>
      </c>
      <c r="I160" s="15">
        <f>H160/ISA_SI1!$H$9</f>
        <v>0.77806697900399113</v>
      </c>
      <c r="K160" s="23">
        <v>1.67654E-2</v>
      </c>
      <c r="L160" s="15">
        <f t="shared" si="17"/>
        <v>1.6765482714550466E-2</v>
      </c>
      <c r="M160" s="51">
        <f t="shared" si="19"/>
        <v>0</v>
      </c>
    </row>
    <row r="161" spans="1:13" x14ac:dyDescent="0.3">
      <c r="A161" s="6">
        <f t="shared" si="20"/>
        <v>27600</v>
      </c>
      <c r="C161" s="50">
        <v>2.1379199999999998E-2</v>
      </c>
      <c r="D161" s="15">
        <f t="shared" si="14"/>
        <v>2.1379338104862554E-2</v>
      </c>
      <c r="E161" s="51">
        <f t="shared" si="18"/>
        <v>0</v>
      </c>
      <c r="G161" s="16">
        <f t="shared" si="15"/>
        <v>-48.9</v>
      </c>
      <c r="H161" s="29">
        <f t="shared" si="16"/>
        <v>224.25</v>
      </c>
      <c r="I161" s="15">
        <f>H161/ISA_SI1!$H$9</f>
        <v>0.77824049973971898</v>
      </c>
      <c r="K161" s="23">
        <v>1.6638099999999999E-2</v>
      </c>
      <c r="L161" s="15">
        <f t="shared" si="17"/>
        <v>1.6638247481949541E-2</v>
      </c>
      <c r="M161" s="51">
        <f t="shared" si="19"/>
        <v>0</v>
      </c>
    </row>
    <row r="162" spans="1:13" x14ac:dyDescent="0.3">
      <c r="A162" s="6">
        <f t="shared" si="20"/>
        <v>27650</v>
      </c>
      <c r="C162" s="50">
        <v>2.12122E-2</v>
      </c>
      <c r="D162" s="15">
        <f t="shared" si="14"/>
        <v>2.1212394181429388E-2</v>
      </c>
      <c r="E162" s="51">
        <f t="shared" si="18"/>
        <v>0</v>
      </c>
      <c r="G162" s="16">
        <f t="shared" si="15"/>
        <v>-48.849999999999994</v>
      </c>
      <c r="H162" s="29">
        <f t="shared" si="16"/>
        <v>224.3</v>
      </c>
      <c r="I162" s="15">
        <f>H162/ISA_SI1!$H$9</f>
        <v>0.77841402047544694</v>
      </c>
      <c r="K162" s="23">
        <v>1.6511899999999999E-2</v>
      </c>
      <c r="L162" s="15">
        <f t="shared" si="17"/>
        <v>1.6512005896146424E-2</v>
      </c>
      <c r="M162" s="51">
        <f t="shared" si="19"/>
        <v>0</v>
      </c>
    </row>
    <row r="163" spans="1:13" x14ac:dyDescent="0.3">
      <c r="A163" s="6">
        <f t="shared" si="20"/>
        <v>27700</v>
      </c>
      <c r="C163" s="50">
        <v>2.1046599999999999E-2</v>
      </c>
      <c r="D163" s="15">
        <f t="shared" si="14"/>
        <v>2.1046790641101196E-2</v>
      </c>
      <c r="E163" s="51">
        <f t="shared" si="18"/>
        <v>0</v>
      </c>
      <c r="G163" s="16">
        <f t="shared" si="15"/>
        <v>-48.8</v>
      </c>
      <c r="H163" s="29">
        <f t="shared" si="16"/>
        <v>224.35</v>
      </c>
      <c r="I163" s="15">
        <f>H163/ISA_SI1!$H$9</f>
        <v>0.77858754121117479</v>
      </c>
      <c r="K163" s="23">
        <v>1.6386700000000001E-2</v>
      </c>
      <c r="L163" s="15">
        <f t="shared" si="17"/>
        <v>1.6386749978321753E-2</v>
      </c>
      <c r="M163" s="51">
        <f t="shared" si="19"/>
        <v>0</v>
      </c>
    </row>
    <row r="164" spans="1:13" x14ac:dyDescent="0.3">
      <c r="A164" s="6">
        <f t="shared" si="20"/>
        <v>27750</v>
      </c>
      <c r="C164" s="50">
        <v>2.0882399999999999E-2</v>
      </c>
      <c r="D164" s="15">
        <f t="shared" si="14"/>
        <v>2.0882516426884233E-2</v>
      </c>
      <c r="E164" s="51">
        <f t="shared" si="18"/>
        <v>0</v>
      </c>
      <c r="G164" s="16">
        <f t="shared" si="15"/>
        <v>-48.75</v>
      </c>
      <c r="H164" s="29">
        <f t="shared" si="16"/>
        <v>224.4</v>
      </c>
      <c r="I164" s="15">
        <f>H164/ISA_SI1!$H$9</f>
        <v>0.77876106194690276</v>
      </c>
      <c r="K164" s="23">
        <v>1.62624E-2</v>
      </c>
      <c r="L164" s="15">
        <f t="shared" si="17"/>
        <v>1.6262471815481305E-2</v>
      </c>
      <c r="M164" s="51">
        <f t="shared" si="19"/>
        <v>0</v>
      </c>
    </row>
    <row r="165" spans="1:13" x14ac:dyDescent="0.3">
      <c r="A165" s="6">
        <f t="shared" si="20"/>
        <v>27800</v>
      </c>
      <c r="C165" s="50">
        <v>2.0719400000000002E-2</v>
      </c>
      <c r="D165" s="15">
        <f t="shared" si="14"/>
        <v>2.0719560575429317E-2</v>
      </c>
      <c r="E165" s="51">
        <f t="shared" si="18"/>
        <v>0</v>
      </c>
      <c r="G165" s="16">
        <f t="shared" si="15"/>
        <v>-48.7</v>
      </c>
      <c r="H165" s="29">
        <f t="shared" si="16"/>
        <v>224.45000000000002</v>
      </c>
      <c r="I165" s="15">
        <f>H165/ISA_SI1!$H$9</f>
        <v>0.77893458268263072</v>
      </c>
      <c r="K165" s="23">
        <v>1.61391E-2</v>
      </c>
      <c r="L165" s="15">
        <f t="shared" si="17"/>
        <v>1.6139163559899288E-2</v>
      </c>
      <c r="M165" s="51">
        <f t="shared" si="19"/>
        <v>0</v>
      </c>
    </row>
    <row r="166" spans="1:13" x14ac:dyDescent="0.3">
      <c r="A166" s="6">
        <f t="shared" si="20"/>
        <v>27850</v>
      </c>
      <c r="C166" s="50">
        <v>2.0557800000000001E-2</v>
      </c>
      <c r="D166" s="15">
        <f t="shared" si="14"/>
        <v>2.0557912216217677E-2</v>
      </c>
      <c r="E166" s="51">
        <f t="shared" si="18"/>
        <v>0</v>
      </c>
      <c r="G166" s="16">
        <f t="shared" si="15"/>
        <v>-48.65</v>
      </c>
      <c r="H166" s="29">
        <f t="shared" si="16"/>
        <v>224.5</v>
      </c>
      <c r="I166" s="15">
        <f>H166/ISA_SI1!$H$9</f>
        <v>0.77910810341835857</v>
      </c>
      <c r="K166" s="23">
        <v>1.6016699999999998E-2</v>
      </c>
      <c r="L166" s="15">
        <f t="shared" si="17"/>
        <v>1.601681742856529E-2</v>
      </c>
      <c r="M166" s="51">
        <f t="shared" si="19"/>
        <v>0</v>
      </c>
    </row>
    <row r="167" spans="1:13" x14ac:dyDescent="0.3">
      <c r="A167" s="6">
        <f t="shared" si="20"/>
        <v>27900</v>
      </c>
      <c r="C167" s="50">
        <v>2.0397400000000003E-2</v>
      </c>
      <c r="D167" s="15">
        <f t="shared" si="14"/>
        <v>2.0397560570754033E-2</v>
      </c>
      <c r="E167" s="51">
        <f t="shared" si="18"/>
        <v>0</v>
      </c>
      <c r="G167" s="16">
        <f t="shared" si="15"/>
        <v>-48.599999999999994</v>
      </c>
      <c r="H167" s="29">
        <f t="shared" si="16"/>
        <v>224.55</v>
      </c>
      <c r="I167" s="15">
        <f>H167/ISA_SI1!$H$9</f>
        <v>0.77928162415408653</v>
      </c>
      <c r="K167" s="23">
        <v>1.5895400000000001E-2</v>
      </c>
      <c r="L167" s="15">
        <f t="shared" si="17"/>
        <v>1.5895425702636006E-2</v>
      </c>
      <c r="M167" s="51">
        <f t="shared" si="19"/>
        <v>0</v>
      </c>
    </row>
    <row r="168" spans="1:13" x14ac:dyDescent="0.3">
      <c r="A168" s="6">
        <f t="shared" si="20"/>
        <v>27950</v>
      </c>
      <c r="C168" s="53">
        <v>2.02384E-2</v>
      </c>
      <c r="D168" s="15">
        <f t="shared" si="14"/>
        <v>2.0238494951768386E-2</v>
      </c>
      <c r="E168" s="51">
        <f t="shared" si="18"/>
        <v>0</v>
      </c>
      <c r="G168" s="16">
        <f t="shared" si="15"/>
        <v>-48.55</v>
      </c>
      <c r="H168" s="29">
        <f t="shared" si="16"/>
        <v>224.6</v>
      </c>
      <c r="I168" s="15">
        <f>H168/ISA_SI1!$H$9</f>
        <v>0.77945514488981438</v>
      </c>
      <c r="K168" s="33">
        <v>1.5774900000000001E-2</v>
      </c>
      <c r="L168" s="15">
        <f t="shared" si="17"/>
        <v>1.5774980726892891E-2</v>
      </c>
      <c r="M168" s="51">
        <f t="shared" si="19"/>
        <v>0</v>
      </c>
    </row>
    <row r="169" spans="1:13" x14ac:dyDescent="0.3">
      <c r="A169" s="6">
        <f t="shared" si="20"/>
        <v>28000</v>
      </c>
      <c r="C169" s="53">
        <v>2.0080600000000001E-2</v>
      </c>
      <c r="D169" s="15">
        <f t="shared" si="14"/>
        <v>2.0080704762422723E-2</v>
      </c>
      <c r="E169" s="51">
        <f t="shared" si="18"/>
        <v>0</v>
      </c>
      <c r="G169" s="16">
        <f t="shared" si="15"/>
        <v>-48.5</v>
      </c>
      <c r="H169" s="29">
        <f t="shared" si="16"/>
        <v>224.65</v>
      </c>
      <c r="I169" s="15">
        <f>H169/ISA_SI1!$H$9</f>
        <v>0.77962866562554234</v>
      </c>
      <c r="K169" s="33">
        <v>1.56554E-2</v>
      </c>
      <c r="L169" s="15">
        <f t="shared" si="17"/>
        <v>1.5655474909202851E-2</v>
      </c>
      <c r="M169" s="51">
        <f t="shared" si="19"/>
        <v>0</v>
      </c>
    </row>
    <row r="170" spans="1:13" x14ac:dyDescent="0.3">
      <c r="A170" s="6">
        <f t="shared" si="20"/>
        <v>28050</v>
      </c>
      <c r="C170" s="53">
        <v>1.9924000000000001E-2</v>
      </c>
      <c r="D170" s="15">
        <f t="shared" si="14"/>
        <v>1.9924179495526918E-2</v>
      </c>
      <c r="E170" s="51">
        <f t="shared" si="18"/>
        <v>0</v>
      </c>
      <c r="G170" s="16">
        <f t="shared" si="15"/>
        <v>-48.45</v>
      </c>
      <c r="H170" s="29">
        <f t="shared" si="16"/>
        <v>224.70000000000002</v>
      </c>
      <c r="I170" s="15">
        <f>H170/ISA_SI1!$H$9</f>
        <v>0.7798021863612703</v>
      </c>
      <c r="K170" s="33">
        <v>1.55368E-2</v>
      </c>
      <c r="L170" s="15">
        <f t="shared" si="17"/>
        <v>1.5536900719985251E-2</v>
      </c>
      <c r="M170" s="51">
        <f t="shared" si="19"/>
        <v>0</v>
      </c>
    </row>
    <row r="171" spans="1:13" x14ac:dyDescent="0.3">
      <c r="A171" s="6">
        <f t="shared" si="20"/>
        <v>28100</v>
      </c>
      <c r="C171" s="53">
        <v>1.97688E-2</v>
      </c>
      <c r="D171" s="15">
        <f t="shared" si="14"/>
        <v>1.9768908732760201E-2</v>
      </c>
      <c r="E171" s="51">
        <f t="shared" si="18"/>
        <v>0</v>
      </c>
      <c r="G171" s="16">
        <f t="shared" si="15"/>
        <v>-48.4</v>
      </c>
      <c r="H171" s="29">
        <f t="shared" si="16"/>
        <v>224.75</v>
      </c>
      <c r="I171" s="15">
        <f>H171/ISA_SI1!$H$9</f>
        <v>0.77997570709699815</v>
      </c>
      <c r="K171" s="33">
        <v>1.5419199999999999E-2</v>
      </c>
      <c r="L171" s="15">
        <f t="shared" si="17"/>
        <v>1.5419250691682457E-2</v>
      </c>
      <c r="M171" s="51">
        <f t="shared" si="19"/>
        <v>0</v>
      </c>
    </row>
    <row r="172" spans="1:13" x14ac:dyDescent="0.3">
      <c r="A172" s="6">
        <f t="shared" si="20"/>
        <v>28150</v>
      </c>
      <c r="C172" s="53">
        <v>1.9614700000000002E-2</v>
      </c>
      <c r="D172" s="15">
        <f t="shared" si="14"/>
        <v>1.9614882143899559E-2</v>
      </c>
      <c r="E172" s="51">
        <f t="shared" si="18"/>
        <v>0</v>
      </c>
      <c r="G172" s="16">
        <f t="shared" si="15"/>
        <v>-48.349999999999994</v>
      </c>
      <c r="H172" s="29">
        <f t="shared" si="16"/>
        <v>224.8</v>
      </c>
      <c r="I172" s="15">
        <f>H172/ISA_SI1!$H$9</f>
        <v>0.78014922783272611</v>
      </c>
      <c r="K172" s="33">
        <v>1.5302400000000001E-2</v>
      </c>
      <c r="L172" s="15">
        <f t="shared" si="17"/>
        <v>1.5302517418234992E-2</v>
      </c>
      <c r="M172" s="51">
        <f t="shared" si="19"/>
        <v>0</v>
      </c>
    </row>
    <row r="173" spans="1:13" x14ac:dyDescent="0.3">
      <c r="A173" s="6">
        <f t="shared" si="20"/>
        <v>28200</v>
      </c>
      <c r="C173" s="53">
        <v>1.9462E-2</v>
      </c>
      <c r="D173" s="15">
        <f t="shared" si="14"/>
        <v>1.9462089486056412E-2</v>
      </c>
      <c r="E173" s="51">
        <f t="shared" si="18"/>
        <v>0</v>
      </c>
      <c r="G173" s="16">
        <f t="shared" si="15"/>
        <v>-48.3</v>
      </c>
      <c r="H173" s="29">
        <f t="shared" si="16"/>
        <v>224.85</v>
      </c>
      <c r="I173" s="15">
        <f>H173/ISA_SI1!$H$9</f>
        <v>0.78032274856845396</v>
      </c>
      <c r="K173" s="33">
        <v>1.51866E-2</v>
      </c>
      <c r="L173" s="15">
        <f t="shared" si="17"/>
        <v>1.5186693554562312E-2</v>
      </c>
      <c r="M173" s="51">
        <f t="shared" si="19"/>
        <v>0</v>
      </c>
    </row>
    <row r="174" spans="1:13" x14ac:dyDescent="0.3">
      <c r="A174" s="6">
        <f t="shared" si="20"/>
        <v>28250</v>
      </c>
      <c r="C174" s="53">
        <v>1.9310400000000002E-2</v>
      </c>
      <c r="D174" s="15">
        <f t="shared" si="14"/>
        <v>1.9310520602917956E-2</v>
      </c>
      <c r="E174" s="51">
        <f t="shared" si="18"/>
        <v>0</v>
      </c>
      <c r="G174" s="16">
        <f t="shared" si="15"/>
        <v>-48.25</v>
      </c>
      <c r="H174" s="29">
        <f t="shared" si="16"/>
        <v>224.9</v>
      </c>
      <c r="I174" s="15">
        <f>H174/ISA_SI1!$H$9</f>
        <v>0.78049626930418192</v>
      </c>
      <c r="K174" s="33">
        <v>1.50717E-2</v>
      </c>
      <c r="L174" s="15">
        <f t="shared" si="17"/>
        <v>1.5071771816046464E-2</v>
      </c>
      <c r="M174" s="51">
        <f t="shared" si="19"/>
        <v>0</v>
      </c>
    </row>
    <row r="175" spans="1:13" x14ac:dyDescent="0.3">
      <c r="A175" s="6">
        <f t="shared" si="20"/>
        <v>28300</v>
      </c>
      <c r="C175" s="53">
        <v>1.916E-2</v>
      </c>
      <c r="D175" s="15">
        <f t="shared" si="14"/>
        <v>1.9160165423997517E-2</v>
      </c>
      <c r="E175" s="51">
        <f t="shared" si="18"/>
        <v>0</v>
      </c>
      <c r="G175" s="16">
        <f t="shared" si="15"/>
        <v>-48.2</v>
      </c>
      <c r="H175" s="29">
        <f t="shared" si="16"/>
        <v>224.95000000000002</v>
      </c>
      <c r="I175" s="15">
        <f>H175/ISA_SI1!$H$9</f>
        <v>0.78066979003990988</v>
      </c>
      <c r="K175" s="33">
        <v>1.4957700000000001E-2</v>
      </c>
      <c r="L175" s="15">
        <f t="shared" si="17"/>
        <v>1.4957744978021971E-2</v>
      </c>
      <c r="M175" s="51">
        <f t="shared" si="19"/>
        <v>0</v>
      </c>
    </row>
    <row r="176" spans="1:13" x14ac:dyDescent="0.3">
      <c r="A176" s="6">
        <f t="shared" si="20"/>
        <v>28350</v>
      </c>
      <c r="C176" s="53">
        <v>1.9010900000000001E-2</v>
      </c>
      <c r="D176" s="15">
        <f t="shared" si="14"/>
        <v>1.9011013963889458E-2</v>
      </c>
      <c r="E176" s="51">
        <f t="shared" si="18"/>
        <v>0</v>
      </c>
      <c r="G176" s="16">
        <f t="shared" si="15"/>
        <v>-48.15</v>
      </c>
      <c r="H176" s="29">
        <f t="shared" si="16"/>
        <v>225</v>
      </c>
      <c r="I176" s="15">
        <f>H176/ISA_SI1!$H$9</f>
        <v>0.78084331077563773</v>
      </c>
      <c r="K176" s="33">
        <v>1.48445E-2</v>
      </c>
      <c r="L176" s="15">
        <f t="shared" si="17"/>
        <v>1.4844605875268481E-2</v>
      </c>
      <c r="M176" s="51">
        <f t="shared" si="19"/>
        <v>0</v>
      </c>
    </row>
    <row r="177" spans="1:13" x14ac:dyDescent="0.3">
      <c r="A177" s="6">
        <f t="shared" si="20"/>
        <v>28400</v>
      </c>
      <c r="C177" s="53">
        <v>1.8862900000000002E-2</v>
      </c>
      <c r="D177" s="15">
        <f t="shared" si="14"/>
        <v>1.886305632153213E-2</v>
      </c>
      <c r="E177" s="51">
        <f t="shared" si="18"/>
        <v>0</v>
      </c>
      <c r="G177" s="16">
        <f t="shared" si="15"/>
        <v>-48.099999999999994</v>
      </c>
      <c r="H177" s="29">
        <f t="shared" si="16"/>
        <v>225.05</v>
      </c>
      <c r="I177" s="15">
        <f>H177/ISA_SI1!$H$9</f>
        <v>0.78101683151136569</v>
      </c>
      <c r="K177" s="33">
        <v>1.47323E-2</v>
      </c>
      <c r="L177" s="15">
        <f t="shared" si="17"/>
        <v>1.4732347401508965E-2</v>
      </c>
      <c r="M177" s="51">
        <f t="shared" si="19"/>
        <v>0</v>
      </c>
    </row>
    <row r="178" spans="1:13" x14ac:dyDescent="0.3">
      <c r="A178" s="6">
        <f t="shared" si="20"/>
        <v>28450</v>
      </c>
      <c r="C178" s="53">
        <v>1.8716200000000002E-2</v>
      </c>
      <c r="D178" s="15">
        <f t="shared" si="14"/>
        <v>1.8716282679477309E-2</v>
      </c>
      <c r="E178" s="51">
        <f t="shared" si="18"/>
        <v>0</v>
      </c>
      <c r="G178" s="16">
        <f t="shared" si="15"/>
        <v>-48.05</v>
      </c>
      <c r="H178" s="29">
        <f t="shared" si="16"/>
        <v>225.1</v>
      </c>
      <c r="I178" s="15">
        <f>H178/ISA_SI1!$H$9</f>
        <v>0.78119035224709354</v>
      </c>
      <c r="K178" s="33">
        <v>1.4620899999999999E-2</v>
      </c>
      <c r="L178" s="15">
        <f t="shared" si="17"/>
        <v>1.4620962508912153E-2</v>
      </c>
      <c r="M178" s="51">
        <f t="shared" si="19"/>
        <v>0</v>
      </c>
    </row>
    <row r="179" spans="1:13" x14ac:dyDescent="0.3">
      <c r="A179" s="6">
        <f t="shared" si="20"/>
        <v>28500</v>
      </c>
      <c r="C179" s="53">
        <v>1.85706E-2</v>
      </c>
      <c r="D179" s="15">
        <f t="shared" si="14"/>
        <v>1.8570683303164814E-2</v>
      </c>
      <c r="E179" s="51">
        <f t="shared" si="18"/>
        <v>0</v>
      </c>
      <c r="G179" s="16">
        <f t="shared" si="15"/>
        <v>-48</v>
      </c>
      <c r="H179" s="29">
        <f t="shared" si="16"/>
        <v>225.15</v>
      </c>
      <c r="I179" s="15">
        <f>H179/ISA_SI1!$H$9</f>
        <v>0.78136387298282151</v>
      </c>
      <c r="K179" s="33">
        <v>1.45103E-2</v>
      </c>
      <c r="L179" s="15">
        <f t="shared" si="17"/>
        <v>1.4510444207598325E-2</v>
      </c>
      <c r="M179" s="51">
        <f t="shared" si="19"/>
        <v>0</v>
      </c>
    </row>
    <row r="180" spans="1:13" x14ac:dyDescent="0.3">
      <c r="A180" s="6">
        <f t="shared" si="20"/>
        <v>28550</v>
      </c>
      <c r="C180" s="53">
        <v>1.8426100000000001E-2</v>
      </c>
      <c r="D180" s="15">
        <f t="shared" si="14"/>
        <v>1.8426248540205484E-2</v>
      </c>
      <c r="E180" s="51">
        <f t="shared" si="18"/>
        <v>0</v>
      </c>
      <c r="G180" s="16">
        <f t="shared" si="15"/>
        <v>-47.95</v>
      </c>
      <c r="H180" s="29">
        <f t="shared" si="16"/>
        <v>225.20000000000002</v>
      </c>
      <c r="I180" s="15">
        <f>H180/ISA_SI1!$H$9</f>
        <v>0.78153739371854947</v>
      </c>
      <c r="K180" s="33">
        <v>1.4400700000000001E-2</v>
      </c>
      <c r="L180" s="15">
        <f t="shared" si="17"/>
        <v>1.4400785565150806E-2</v>
      </c>
      <c r="M180" s="51">
        <f t="shared" si="19"/>
        <v>0</v>
      </c>
    </row>
    <row r="181" spans="1:13" x14ac:dyDescent="0.3">
      <c r="A181" s="6">
        <f t="shared" si="20"/>
        <v>28600</v>
      </c>
      <c r="C181" s="53">
        <v>1.8282799999999998E-2</v>
      </c>
      <c r="D181" s="15">
        <f t="shared" si="14"/>
        <v>1.8282968819669093E-2</v>
      </c>
      <c r="E181" s="51">
        <f t="shared" si="18"/>
        <v>0</v>
      </c>
      <c r="G181" s="16">
        <f t="shared" si="15"/>
        <v>-47.9</v>
      </c>
      <c r="H181" s="29">
        <f t="shared" si="16"/>
        <v>225.25</v>
      </c>
      <c r="I181" s="15">
        <f>H181/ISA_SI1!$H$9</f>
        <v>0.78171091445427732</v>
      </c>
      <c r="K181" s="33">
        <v>1.42919E-2</v>
      </c>
      <c r="L181" s="15">
        <f t="shared" si="17"/>
        <v>1.4291979706130649E-2</v>
      </c>
      <c r="M181" s="51">
        <f t="shared" si="19"/>
        <v>0</v>
      </c>
    </row>
    <row r="182" spans="1:13" x14ac:dyDescent="0.3">
      <c r="A182" s="6">
        <f t="shared" si="20"/>
        <v>28650</v>
      </c>
      <c r="C182" s="53">
        <v>1.8140700000000003E-2</v>
      </c>
      <c r="D182" s="15">
        <f t="shared" si="14"/>
        <v>1.814083465137865E-2</v>
      </c>
      <c r="E182" s="51">
        <f t="shared" si="18"/>
        <v>0</v>
      </c>
      <c r="G182" s="16">
        <f t="shared" si="15"/>
        <v>-47.849999999999994</v>
      </c>
      <c r="H182" s="29">
        <f t="shared" si="16"/>
        <v>225.3</v>
      </c>
      <c r="I182" s="15">
        <f>H182/ISA_SI1!$H$9</f>
        <v>0.78188443519000528</v>
      </c>
      <c r="K182" s="33">
        <v>1.4184E-2</v>
      </c>
      <c r="L182" s="15">
        <f t="shared" si="17"/>
        <v>1.4184019811595517E-2</v>
      </c>
      <c r="M182" s="51">
        <f t="shared" si="19"/>
        <v>0</v>
      </c>
    </row>
    <row r="183" spans="1:13" x14ac:dyDescent="0.3">
      <c r="A183" s="6">
        <f t="shared" si="20"/>
        <v>28700</v>
      </c>
      <c r="C183" s="53">
        <v>1.79997E-2</v>
      </c>
      <c r="D183" s="15">
        <f t="shared" si="14"/>
        <v>1.7999836625212318E-2</v>
      </c>
      <c r="E183" s="51">
        <f t="shared" si="18"/>
        <v>0</v>
      </c>
      <c r="G183" s="16">
        <f t="shared" si="15"/>
        <v>-47.8</v>
      </c>
      <c r="H183" s="29">
        <f t="shared" si="16"/>
        <v>225.35</v>
      </c>
      <c r="I183" s="15">
        <f>H183/ISA_SI1!$H$9</f>
        <v>0.78205795592573313</v>
      </c>
      <c r="K183" s="33">
        <v>1.40768E-2</v>
      </c>
      <c r="L183" s="15">
        <f t="shared" si="17"/>
        <v>1.4076899118623804E-2</v>
      </c>
      <c r="M183" s="51">
        <f t="shared" si="19"/>
        <v>0</v>
      </c>
    </row>
    <row r="184" spans="1:13" x14ac:dyDescent="0.3">
      <c r="A184" s="6">
        <f t="shared" si="20"/>
        <v>28750</v>
      </c>
      <c r="C184" s="53">
        <v>1.7859799999999999E-2</v>
      </c>
      <c r="D184" s="15">
        <f t="shared" si="14"/>
        <v>1.7859965410409465E-2</v>
      </c>
      <c r="E184" s="51">
        <f t="shared" si="18"/>
        <v>0</v>
      </c>
      <c r="G184" s="16">
        <f t="shared" si="15"/>
        <v>-47.75</v>
      </c>
      <c r="H184" s="29">
        <f t="shared" si="16"/>
        <v>225.4</v>
      </c>
      <c r="I184" s="15">
        <f>H184/ISA_SI1!$H$9</f>
        <v>0.78223147666146109</v>
      </c>
      <c r="K184" s="33">
        <v>1.39705E-2</v>
      </c>
      <c r="L184" s="15">
        <f t="shared" si="17"/>
        <v>1.3970610919841276E-2</v>
      </c>
      <c r="M184" s="51">
        <f t="shared" si="19"/>
        <v>0</v>
      </c>
    </row>
    <row r="185" spans="1:13" x14ac:dyDescent="0.3">
      <c r="A185" s="6">
        <f t="shared" si="20"/>
        <v>28800</v>
      </c>
      <c r="C185" s="53">
        <v>1.77211E-2</v>
      </c>
      <c r="D185" s="15">
        <f t="shared" si="14"/>
        <v>1.7721211754884926E-2</v>
      </c>
      <c r="E185" s="51">
        <f t="shared" si="18"/>
        <v>0</v>
      </c>
      <c r="G185" s="16">
        <f t="shared" si="15"/>
        <v>-47.7</v>
      </c>
      <c r="H185" s="29">
        <f t="shared" si="16"/>
        <v>225.45000000000002</v>
      </c>
      <c r="I185" s="15">
        <f>H185/ISA_SI1!$H$9</f>
        <v>0.78240499739718905</v>
      </c>
      <c r="K185" s="33">
        <v>1.38651E-2</v>
      </c>
      <c r="L185" s="15">
        <f t="shared" si="17"/>
        <v>1.3865148562953379E-2</v>
      </c>
      <c r="M185" s="51">
        <f t="shared" si="19"/>
        <v>0</v>
      </c>
    </row>
    <row r="186" spans="1:13" x14ac:dyDescent="0.3">
      <c r="A186" s="6">
        <f t="shared" si="20"/>
        <v>28850</v>
      </c>
      <c r="C186" s="53">
        <v>1.7583399999999999E-2</v>
      </c>
      <c r="D186" s="15">
        <f t="shared" si="14"/>
        <v>1.7583566484547973E-2</v>
      </c>
      <c r="E186" s="51">
        <f t="shared" si="18"/>
        <v>0</v>
      </c>
      <c r="G186" s="16">
        <f t="shared" si="15"/>
        <v>-47.65</v>
      </c>
      <c r="H186" s="29">
        <f t="shared" si="16"/>
        <v>225.5</v>
      </c>
      <c r="I186" s="15">
        <f>H186/ISA_SI1!$H$9</f>
        <v>0.7825785181329169</v>
      </c>
      <c r="K186" s="33">
        <v>1.37605E-2</v>
      </c>
      <c r="L186" s="15">
        <f t="shared" si="17"/>
        <v>1.3760505450280562E-2</v>
      </c>
      <c r="M186" s="51">
        <f t="shared" si="19"/>
        <v>0</v>
      </c>
    </row>
    <row r="187" spans="1:13" x14ac:dyDescent="0.3">
      <c r="A187" s="6">
        <f t="shared" si="20"/>
        <v>28900</v>
      </c>
      <c r="C187" s="53">
        <v>1.7446900000000001E-2</v>
      </c>
      <c r="D187" s="15">
        <f t="shared" si="14"/>
        <v>1.7447020502627378E-2</v>
      </c>
      <c r="E187" s="51">
        <f t="shared" si="18"/>
        <v>0</v>
      </c>
      <c r="G187" s="16">
        <f t="shared" si="15"/>
        <v>-47.599999999999994</v>
      </c>
      <c r="H187" s="29">
        <f t="shared" si="16"/>
        <v>225.55</v>
      </c>
      <c r="I187" s="15">
        <f>H187/ISA_SI1!$H$9</f>
        <v>0.78275203886864486</v>
      </c>
      <c r="K187" s="33">
        <v>1.36566E-2</v>
      </c>
      <c r="L187" s="15">
        <f t="shared" si="17"/>
        <v>1.3656675038297631E-2</v>
      </c>
      <c r="M187" s="51">
        <f t="shared" si="19"/>
        <v>0</v>
      </c>
    </row>
    <row r="188" spans="1:13" x14ac:dyDescent="0.3">
      <c r="A188" s="6">
        <f t="shared" si="20"/>
        <v>28950</v>
      </c>
      <c r="C188" s="53">
        <v>1.7311400000000001E-2</v>
      </c>
      <c r="D188" s="15">
        <f t="shared" si="14"/>
        <v>1.7311564789003739E-2</v>
      </c>
      <c r="E188" s="51">
        <f t="shared" si="18"/>
        <v>0</v>
      </c>
      <c r="G188" s="16">
        <f t="shared" si="15"/>
        <v>-47.55</v>
      </c>
      <c r="H188" s="29">
        <f t="shared" si="16"/>
        <v>225.6</v>
      </c>
      <c r="I188" s="15">
        <f>H188/ISA_SI1!$H$9</f>
        <v>0.78292555960437271</v>
      </c>
      <c r="K188" s="33">
        <v>1.3553600000000001E-2</v>
      </c>
      <c r="L188" s="15">
        <f t="shared" si="17"/>
        <v>1.3553650837178072E-2</v>
      </c>
      <c r="M188" s="51">
        <f t="shared" si="19"/>
        <v>0</v>
      </c>
    </row>
    <row r="189" spans="1:13" x14ac:dyDescent="0.3">
      <c r="A189" s="6">
        <f t="shared" si="20"/>
        <v>29000</v>
      </c>
      <c r="C189" s="53">
        <v>1.7177100000000001E-2</v>
      </c>
      <c r="D189" s="15">
        <f t="shared" si="14"/>
        <v>1.7177190399545902E-2</v>
      </c>
      <c r="E189" s="51">
        <f t="shared" si="18"/>
        <v>0</v>
      </c>
      <c r="G189" s="16">
        <f t="shared" si="15"/>
        <v>-47.5</v>
      </c>
      <c r="H189" s="29">
        <f t="shared" si="16"/>
        <v>225.65</v>
      </c>
      <c r="I189" s="15">
        <f>H189/ISA_SI1!$H$9</f>
        <v>0.78309908034010067</v>
      </c>
      <c r="K189" s="33">
        <v>1.3451400000000001E-2</v>
      </c>
      <c r="L189" s="15">
        <f t="shared" si="17"/>
        <v>1.3451426410340946E-2</v>
      </c>
      <c r="M189" s="51">
        <f t="shared" si="19"/>
        <v>0</v>
      </c>
    </row>
    <row r="190" spans="1:13" x14ac:dyDescent="0.3">
      <c r="A190" s="6">
        <f t="shared" si="20"/>
        <v>29050</v>
      </c>
      <c r="C190" s="50">
        <v>1.7043800000000001E-2</v>
      </c>
      <c r="D190" s="15">
        <f t="shared" si="14"/>
        <v>1.7043888465454581E-2</v>
      </c>
      <c r="E190" s="51">
        <f t="shared" si="18"/>
        <v>0</v>
      </c>
      <c r="G190" s="16">
        <f t="shared" si="15"/>
        <v>-47.45</v>
      </c>
      <c r="H190" s="29">
        <f t="shared" si="16"/>
        <v>225.70000000000002</v>
      </c>
      <c r="I190" s="15">
        <f>H190/ISA_SI1!$H$9</f>
        <v>0.78327260107582863</v>
      </c>
      <c r="K190" s="23">
        <v>1.33499E-2</v>
      </c>
      <c r="L190" s="15">
        <f t="shared" si="17"/>
        <v>1.334999537400266E-2</v>
      </c>
      <c r="M190" s="51">
        <f t="shared" si="19"/>
        <v>0</v>
      </c>
    </row>
    <row r="191" spans="1:13" x14ac:dyDescent="0.3">
      <c r="A191" s="6">
        <f t="shared" si="20"/>
        <v>29100</v>
      </c>
      <c r="C191" s="50">
        <v>1.6911499999999999E-2</v>
      </c>
      <c r="D191" s="15">
        <f t="shared" si="14"/>
        <v>1.6911650192611764E-2</v>
      </c>
      <c r="E191" s="51">
        <f t="shared" si="18"/>
        <v>0</v>
      </c>
      <c r="G191" s="16">
        <f t="shared" si="15"/>
        <v>-47.4</v>
      </c>
      <c r="H191" s="29">
        <f t="shared" si="16"/>
        <v>225.75</v>
      </c>
      <c r="I191" s="15">
        <f>H191/ISA_SI1!$H$9</f>
        <v>0.7834461218115566</v>
      </c>
      <c r="K191" s="23">
        <v>1.3249199999999999E-2</v>
      </c>
      <c r="L191" s="15">
        <f t="shared" si="17"/>
        <v>1.3249351396732632E-2</v>
      </c>
      <c r="M191" s="51">
        <f t="shared" si="19"/>
        <v>0</v>
      </c>
    </row>
    <row r="192" spans="1:13" x14ac:dyDescent="0.3">
      <c r="A192" s="6">
        <f t="shared" si="20"/>
        <v>29150</v>
      </c>
      <c r="C192" s="50">
        <v>1.6780299999999998E-2</v>
      </c>
      <c r="D192" s="15">
        <f t="shared" si="14"/>
        <v>1.678046686093462E-2</v>
      </c>
      <c r="E192" s="51">
        <f t="shared" si="18"/>
        <v>0</v>
      </c>
      <c r="G192" s="16">
        <f t="shared" si="15"/>
        <v>-47.349999999999994</v>
      </c>
      <c r="H192" s="29">
        <f t="shared" si="16"/>
        <v>225.8</v>
      </c>
      <c r="I192" s="15">
        <f>H192/ISA_SI1!$H$9</f>
        <v>0.78361964254728456</v>
      </c>
      <c r="K192" s="23">
        <v>1.31494E-2</v>
      </c>
      <c r="L192" s="15">
        <f t="shared" si="17"/>
        <v>1.3149488199011806E-2</v>
      </c>
      <c r="M192" s="51">
        <f t="shared" si="19"/>
        <v>0</v>
      </c>
    </row>
    <row r="193" spans="1:13" x14ac:dyDescent="0.3">
      <c r="A193" s="6">
        <f t="shared" si="20"/>
        <v>29200</v>
      </c>
      <c r="C193" s="50">
        <v>1.66502E-2</v>
      </c>
      <c r="D193" s="15">
        <f t="shared" si="14"/>
        <v>1.6650329823737056E-2</v>
      </c>
      <c r="E193" s="51">
        <f t="shared" si="18"/>
        <v>0</v>
      </c>
      <c r="G193" s="16">
        <f t="shared" si="15"/>
        <v>-47.3</v>
      </c>
      <c r="H193" s="29">
        <f t="shared" si="16"/>
        <v>225.85</v>
      </c>
      <c r="I193" s="15">
        <f>H193/ISA_SI1!$H$9</f>
        <v>0.78379316328301241</v>
      </c>
      <c r="K193" s="23">
        <v>1.3050300000000001E-2</v>
      </c>
      <c r="L193" s="15">
        <f t="shared" si="17"/>
        <v>1.3050399552796452E-2</v>
      </c>
      <c r="M193" s="51">
        <f t="shared" si="19"/>
        <v>0</v>
      </c>
    </row>
    <row r="194" spans="1:13" x14ac:dyDescent="0.3">
      <c r="A194" s="6">
        <f t="shared" si="20"/>
        <v>29250</v>
      </c>
      <c r="C194" s="50">
        <v>1.65211E-2</v>
      </c>
      <c r="D194" s="15">
        <f t="shared" si="14"/>
        <v>1.6521230507094871E-2</v>
      </c>
      <c r="E194" s="51">
        <f t="shared" si="18"/>
        <v>0</v>
      </c>
      <c r="G194" s="16">
        <f t="shared" si="15"/>
        <v>-47.25</v>
      </c>
      <c r="H194" s="29">
        <f t="shared" si="16"/>
        <v>225.9</v>
      </c>
      <c r="I194" s="15">
        <f>H194/ISA_SI1!$H$9</f>
        <v>0.78396668401874037</v>
      </c>
      <c r="K194" s="23">
        <v>1.2952E-2</v>
      </c>
      <c r="L194" s="15">
        <f t="shared" si="17"/>
        <v>1.2952079281084172E-2</v>
      </c>
      <c r="M194" s="51">
        <f t="shared" si="19"/>
        <v>0</v>
      </c>
    </row>
    <row r="195" spans="1:13" x14ac:dyDescent="0.3">
      <c r="A195" s="6">
        <f t="shared" si="20"/>
        <v>29300</v>
      </c>
      <c r="C195" s="50">
        <v>1.6393100000000001E-2</v>
      </c>
      <c r="D195" s="15">
        <f t="shared" si="14"/>
        <v>1.6393160409218434E-2</v>
      </c>
      <c r="E195" s="51">
        <f t="shared" si="18"/>
        <v>0</v>
      </c>
      <c r="G195" s="16">
        <f t="shared" si="15"/>
        <v>-47.2</v>
      </c>
      <c r="H195" s="29">
        <f t="shared" si="16"/>
        <v>225.95000000000002</v>
      </c>
      <c r="I195" s="15">
        <f>H195/ISA_SI1!$H$9</f>
        <v>0.78414020475446833</v>
      </c>
      <c r="K195" s="23">
        <v>1.28545E-2</v>
      </c>
      <c r="L195" s="15">
        <f t="shared" si="17"/>
        <v>1.285452125748511E-2</v>
      </c>
      <c r="M195" s="51">
        <f t="shared" si="19"/>
        <v>0</v>
      </c>
    </row>
    <row r="196" spans="1:13" x14ac:dyDescent="0.3">
      <c r="A196" s="6">
        <f t="shared" si="20"/>
        <v>29350</v>
      </c>
      <c r="C196" s="50">
        <v>1.6265999999999999E-2</v>
      </c>
      <c r="D196" s="15">
        <f t="shared" si="14"/>
        <v>1.6266111099829655E-2</v>
      </c>
      <c r="E196" s="51">
        <f t="shared" si="18"/>
        <v>0</v>
      </c>
      <c r="G196" s="16">
        <f t="shared" si="15"/>
        <v>-47.15</v>
      </c>
      <c r="H196" s="29">
        <f t="shared" si="16"/>
        <v>226</v>
      </c>
      <c r="I196" s="15">
        <f>H196/ISA_SI1!$H$9</f>
        <v>0.78431372549019618</v>
      </c>
      <c r="K196" s="23">
        <v>1.27577E-2</v>
      </c>
      <c r="L196" s="15">
        <f t="shared" si="17"/>
        <v>1.2757719405795891E-2</v>
      </c>
      <c r="M196" s="51">
        <f t="shared" si="19"/>
        <v>0</v>
      </c>
    </row>
    <row r="197" spans="1:13" x14ac:dyDescent="0.3">
      <c r="A197" s="6">
        <f t="shared" si="20"/>
        <v>29400</v>
      </c>
      <c r="C197" s="50">
        <v>1.6140000000000002E-2</v>
      </c>
      <c r="D197" s="15">
        <f t="shared" si="14"/>
        <v>1.6140074219544515E-2</v>
      </c>
      <c r="E197" s="51">
        <f t="shared" si="18"/>
        <v>0</v>
      </c>
      <c r="G197" s="16">
        <f t="shared" si="15"/>
        <v>-47.099999999999994</v>
      </c>
      <c r="H197" s="29">
        <f t="shared" si="16"/>
        <v>226.05</v>
      </c>
      <c r="I197" s="15">
        <f>H197/ISA_SI1!$H$9</f>
        <v>0.78448724622592414</v>
      </c>
      <c r="K197" s="23">
        <v>1.26616E-2</v>
      </c>
      <c r="L197" s="15">
        <f t="shared" si="17"/>
        <v>1.2661667699577252E-2</v>
      </c>
      <c r="M197" s="51">
        <f t="shared" si="19"/>
        <v>0</v>
      </c>
    </row>
    <row r="198" spans="1:13" x14ac:dyDescent="0.3">
      <c r="A198" s="6">
        <f t="shared" si="20"/>
        <v>29450</v>
      </c>
      <c r="C198" s="50">
        <v>1.6014900000000002E-2</v>
      </c>
      <c r="D198" s="15">
        <f t="shared" si="14"/>
        <v>1.6015041479262197E-2</v>
      </c>
      <c r="E198" s="51">
        <f t="shared" si="18"/>
        <v>0</v>
      </c>
      <c r="G198" s="16">
        <f t="shared" si="15"/>
        <v>-47.05</v>
      </c>
      <c r="H198" s="29">
        <f t="shared" si="16"/>
        <v>226.1</v>
      </c>
      <c r="I198" s="15">
        <f>H198/ISA_SI1!$H$9</f>
        <v>0.78466076696165199</v>
      </c>
      <c r="K198" s="23">
        <v>1.2566300000000001E-2</v>
      </c>
      <c r="L198" s="15">
        <f t="shared" si="17"/>
        <v>1.256636016173625E-2</v>
      </c>
      <c r="M198" s="51">
        <f t="shared" si="19"/>
        <v>0</v>
      </c>
    </row>
    <row r="199" spans="1:13" x14ac:dyDescent="0.3">
      <c r="A199" s="6">
        <f t="shared" si="20"/>
        <v>29500</v>
      </c>
      <c r="C199" s="50">
        <v>1.5890899999999999E-2</v>
      </c>
      <c r="D199" s="15">
        <f t="shared" si="14"/>
        <v>1.5891004659557905E-2</v>
      </c>
      <c r="E199" s="51">
        <f t="shared" si="18"/>
        <v>0</v>
      </c>
      <c r="G199" s="16">
        <f t="shared" si="15"/>
        <v>-47</v>
      </c>
      <c r="H199" s="29">
        <f t="shared" si="16"/>
        <v>226.15</v>
      </c>
      <c r="I199" s="15">
        <f>H199/ISA_SI1!$H$9</f>
        <v>0.78483428769737995</v>
      </c>
      <c r="K199" s="23">
        <v>1.24717E-2</v>
      </c>
      <c r="L199" s="15">
        <f t="shared" si="17"/>
        <v>1.2471790864110689E-2</v>
      </c>
      <c r="M199" s="51">
        <f t="shared" si="19"/>
        <v>0</v>
      </c>
    </row>
    <row r="200" spans="1:13" x14ac:dyDescent="0.3">
      <c r="A200" s="6">
        <f t="shared" si="20"/>
        <v>29550</v>
      </c>
      <c r="C200" s="50">
        <v>1.5767800000000002E-2</v>
      </c>
      <c r="D200" s="15">
        <f t="shared" si="14"/>
        <v>1.5767955610082755E-2</v>
      </c>
      <c r="E200" s="51">
        <f t="shared" si="18"/>
        <v>0</v>
      </c>
      <c r="G200" s="16">
        <f t="shared" si="15"/>
        <v>-46.95</v>
      </c>
      <c r="H200" s="29">
        <f t="shared" si="16"/>
        <v>226.20000000000002</v>
      </c>
      <c r="I200" s="15">
        <f>H200/ISA_SI1!$H$9</f>
        <v>0.78500780843310791</v>
      </c>
      <c r="K200" s="23">
        <v>1.2377900000000001E-2</v>
      </c>
      <c r="L200" s="15">
        <f t="shared" si="17"/>
        <v>1.237795392705849E-2</v>
      </c>
      <c r="M200" s="51">
        <f t="shared" si="19"/>
        <v>0</v>
      </c>
    </row>
    <row r="201" spans="1:13" x14ac:dyDescent="0.3">
      <c r="A201" s="6">
        <f t="shared" si="20"/>
        <v>29600</v>
      </c>
      <c r="C201" s="50">
        <v>1.5645800000000001E-2</v>
      </c>
      <c r="D201" s="15">
        <f t="shared" ref="D201:D209" si="21">$Q$8/(H201*(H201/216.65)^34.1632)</f>
        <v>1.5645886248967875E-2</v>
      </c>
      <c r="E201" s="51">
        <f t="shared" si="18"/>
        <v>0</v>
      </c>
      <c r="G201" s="16">
        <f t="shared" ref="G201:G209" si="22">-76.5+0.001*A201</f>
        <v>-46.9</v>
      </c>
      <c r="H201" s="29">
        <f t="shared" ref="H201:H209" si="23">196.65+0.001*A201</f>
        <v>226.25</v>
      </c>
      <c r="I201" s="15">
        <f>H201/ISA_SI1!$H$9</f>
        <v>0.78518132916883576</v>
      </c>
      <c r="K201" s="23">
        <v>1.2284700000000001E-2</v>
      </c>
      <c r="L201" s="15">
        <f t="shared" ref="L201:L209" si="24">$Q$10/(H201/216.65)^34.1632</f>
        <v>1.2284843519049708E-2</v>
      </c>
      <c r="M201" s="51">
        <f t="shared" si="19"/>
        <v>0</v>
      </c>
    </row>
    <row r="202" spans="1:13" x14ac:dyDescent="0.3">
      <c r="A202" s="6">
        <f t="shared" si="20"/>
        <v>29650</v>
      </c>
      <c r="C202" s="50">
        <v>1.5524700000000001E-2</v>
      </c>
      <c r="D202" s="15">
        <f t="shared" si="21"/>
        <v>1.5524788562233818E-2</v>
      </c>
      <c r="E202" s="51">
        <f t="shared" ref="E202:E209" si="25">ROUND(D202-C202,5)</f>
        <v>0</v>
      </c>
      <c r="G202" s="16">
        <f t="shared" si="22"/>
        <v>-46.849999999999994</v>
      </c>
      <c r="H202" s="29">
        <f t="shared" si="23"/>
        <v>226.3</v>
      </c>
      <c r="I202" s="15">
        <f>H202/ISA_SI1!$H$9</f>
        <v>0.78535484990456372</v>
      </c>
      <c r="K202" s="23">
        <v>1.2192400000000001E-2</v>
      </c>
      <c r="L202" s="15">
        <f t="shared" si="24"/>
        <v>1.2192453856262171E-2</v>
      </c>
      <c r="M202" s="51">
        <f t="shared" ref="M202:M209" si="26">ROUND(L202-K202,5)</f>
        <v>0</v>
      </c>
    </row>
    <row r="203" spans="1:13" x14ac:dyDescent="0.3">
      <c r="A203" s="6">
        <f t="shared" ref="A203:A209" si="27">A202+50</f>
        <v>29700</v>
      </c>
      <c r="C203" s="50">
        <v>1.5404500000000002E-2</v>
      </c>
      <c r="D203" s="15">
        <f t="shared" si="21"/>
        <v>1.5404654603205717E-2</v>
      </c>
      <c r="E203" s="51">
        <f t="shared" si="25"/>
        <v>0</v>
      </c>
      <c r="G203" s="16">
        <f t="shared" si="22"/>
        <v>-46.8</v>
      </c>
      <c r="H203" s="29">
        <f t="shared" si="23"/>
        <v>226.35</v>
      </c>
      <c r="I203" s="15">
        <f>H203/ISA_SI1!$H$9</f>
        <v>0.78552837064029157</v>
      </c>
      <c r="K203" s="23">
        <v>1.2100700000000001E-2</v>
      </c>
      <c r="L203" s="15">
        <f t="shared" si="24"/>
        <v>1.210077920218092E-2</v>
      </c>
      <c r="M203" s="51">
        <f t="shared" si="26"/>
        <v>0</v>
      </c>
    </row>
    <row r="204" spans="1:13" x14ac:dyDescent="0.3">
      <c r="A204" s="6">
        <f t="shared" si="27"/>
        <v>29750</v>
      </c>
      <c r="C204" s="50">
        <v>1.5285400000000001E-2</v>
      </c>
      <c r="D204" s="15">
        <f t="shared" si="21"/>
        <v>1.5285476491933653E-2</v>
      </c>
      <c r="E204" s="51">
        <f t="shared" si="25"/>
        <v>0</v>
      </c>
      <c r="G204" s="16">
        <f t="shared" si="22"/>
        <v>-46.75</v>
      </c>
      <c r="H204" s="29">
        <f t="shared" si="23"/>
        <v>226.4</v>
      </c>
      <c r="I204" s="15">
        <f>H204/ISA_SI1!$H$9</f>
        <v>0.78570189137601953</v>
      </c>
      <c r="K204" s="23">
        <v>1.2009799999999999E-2</v>
      </c>
      <c r="L204" s="15">
        <f t="shared" si="24"/>
        <v>1.2009813867201223E-2</v>
      </c>
      <c r="M204" s="51">
        <f t="shared" si="26"/>
        <v>0</v>
      </c>
    </row>
    <row r="205" spans="1:13" x14ac:dyDescent="0.3">
      <c r="A205" s="6">
        <f t="shared" si="27"/>
        <v>29800</v>
      </c>
      <c r="C205" s="50">
        <v>1.5167100000000001E-2</v>
      </c>
      <c r="D205" s="15">
        <f t="shared" si="21"/>
        <v>1.5167246414617098E-2</v>
      </c>
      <c r="E205" s="51">
        <f t="shared" si="25"/>
        <v>0</v>
      </c>
      <c r="G205" s="16">
        <f t="shared" si="22"/>
        <v>-46.7</v>
      </c>
      <c r="H205" s="29">
        <f t="shared" si="23"/>
        <v>226.45000000000002</v>
      </c>
      <c r="I205" s="15">
        <f>H205/ISA_SI1!$H$9</f>
        <v>0.7858754121117475</v>
      </c>
      <c r="K205" s="23">
        <v>1.19195E-2</v>
      </c>
      <c r="L205" s="15">
        <f t="shared" si="24"/>
        <v>1.1919552208234131E-2</v>
      </c>
      <c r="M205" s="51">
        <f t="shared" si="26"/>
        <v>0</v>
      </c>
    </row>
    <row r="206" spans="1:13" x14ac:dyDescent="0.3">
      <c r="A206" s="6">
        <f t="shared" si="27"/>
        <v>29850</v>
      </c>
      <c r="C206" s="50">
        <v>1.50498E-2</v>
      </c>
      <c r="D206" s="15">
        <f t="shared" si="21"/>
        <v>1.5049956623036065E-2</v>
      </c>
      <c r="E206" s="51">
        <f t="shared" si="25"/>
        <v>0</v>
      </c>
      <c r="G206" s="16">
        <f t="shared" si="22"/>
        <v>-46.65</v>
      </c>
      <c r="H206" s="29">
        <f t="shared" si="23"/>
        <v>226.5</v>
      </c>
      <c r="I206" s="15">
        <f>H206/ISA_SI1!$H$9</f>
        <v>0.78604893284747535</v>
      </c>
      <c r="K206" s="23">
        <v>1.183E-2</v>
      </c>
      <c r="L206" s="15">
        <f t="shared" si="24"/>
        <v>1.1829988628316721E-2</v>
      </c>
      <c r="M206" s="51">
        <f t="shared" si="26"/>
        <v>0</v>
      </c>
    </row>
    <row r="207" spans="1:13" x14ac:dyDescent="0.3">
      <c r="A207" s="6">
        <f t="shared" si="27"/>
        <v>29900</v>
      </c>
      <c r="C207" s="50">
        <v>1.4933500000000001E-2</v>
      </c>
      <c r="D207" s="15">
        <f t="shared" si="21"/>
        <v>1.4933599433985482E-2</v>
      </c>
      <c r="E207" s="51">
        <f t="shared" si="25"/>
        <v>0</v>
      </c>
      <c r="G207" s="16">
        <f t="shared" si="22"/>
        <v>-46.599999999999994</v>
      </c>
      <c r="H207" s="29">
        <f t="shared" si="23"/>
        <v>226.55</v>
      </c>
      <c r="I207" s="15">
        <f>H207/ISA_SI1!$H$9</f>
        <v>0.78622245358320331</v>
      </c>
      <c r="K207" s="23">
        <v>1.1741E-2</v>
      </c>
      <c r="L207" s="15">
        <f t="shared" si="24"/>
        <v>1.174111757622431E-2</v>
      </c>
      <c r="M207" s="51">
        <f t="shared" si="26"/>
        <v>0</v>
      </c>
    </row>
    <row r="208" spans="1:13" x14ac:dyDescent="0.3">
      <c r="A208" s="6">
        <f t="shared" si="27"/>
        <v>29950</v>
      </c>
      <c r="C208" s="50">
        <v>1.4818100000000001E-2</v>
      </c>
      <c r="D208" s="15">
        <f t="shared" si="21"/>
        <v>1.4818167228716407E-2</v>
      </c>
      <c r="E208" s="51">
        <f t="shared" si="25"/>
        <v>0</v>
      </c>
      <c r="G208" s="16">
        <f t="shared" si="22"/>
        <v>-46.55</v>
      </c>
      <c r="H208" s="29">
        <f t="shared" si="23"/>
        <v>226.6</v>
      </c>
      <c r="I208" s="15">
        <f>H208/ISA_SI1!$H$9</f>
        <v>0.78639597431893116</v>
      </c>
      <c r="K208" s="23">
        <v>1.1652900000000001E-2</v>
      </c>
      <c r="L208" s="15">
        <f t="shared" si="24"/>
        <v>1.165293354608741E-2</v>
      </c>
      <c r="M208" s="51">
        <f t="shared" si="26"/>
        <v>0</v>
      </c>
    </row>
    <row r="209" spans="1:13" x14ac:dyDescent="0.3">
      <c r="A209" s="6">
        <f t="shared" si="27"/>
        <v>30000</v>
      </c>
      <c r="C209" s="50">
        <v>1.4703599999999999E-2</v>
      </c>
      <c r="D209" s="15">
        <f t="shared" si="21"/>
        <v>1.4703652452380343E-2</v>
      </c>
      <c r="E209" s="51">
        <f t="shared" si="25"/>
        <v>0</v>
      </c>
      <c r="G209" s="16">
        <f t="shared" si="22"/>
        <v>-46.5</v>
      </c>
      <c r="H209" s="29">
        <f t="shared" si="23"/>
        <v>226.65</v>
      </c>
      <c r="I209" s="15">
        <f>H209/ISA_SI1!$H$9</f>
        <v>0.78656949505465912</v>
      </c>
      <c r="K209" s="23">
        <v>1.15654E-2</v>
      </c>
      <c r="L209" s="15">
        <f t="shared" si="24"/>
        <v>1.1565431077010592E-2</v>
      </c>
      <c r="M209" s="51">
        <f t="shared" si="26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ISA_US1</vt:lpstr>
      <vt:lpstr>ISA_US2</vt:lpstr>
      <vt:lpstr>ISA_US3</vt:lpstr>
      <vt:lpstr>ISA_SI1</vt:lpstr>
      <vt:lpstr>ISA_SI2</vt:lpstr>
      <vt:lpstr>ISA_SI3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Crowther</dc:creator>
  <cp:lastModifiedBy>Phil Crowther</cp:lastModifiedBy>
  <dcterms:created xsi:type="dcterms:W3CDTF">2021-06-29T18:27:44Z</dcterms:created>
  <dcterms:modified xsi:type="dcterms:W3CDTF">2021-06-29T19:10:12Z</dcterms:modified>
</cp:coreProperties>
</file>